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9525"/>
  </bookViews>
  <sheets>
    <sheet name="Hoja1 (2)" sheetId="4" r:id="rId1"/>
    <sheet name="Hoja1" sheetId="1" r:id="rId2"/>
    <sheet name="Hoja2" sheetId="2" r:id="rId3"/>
    <sheet name="Hoja3" sheetId="3" r:id="rId4"/>
  </sheets>
  <definedNames>
    <definedName name="_xlnm.Print_Area" localSheetId="0">'Hoja1 (2)'!$A$7:$O$111</definedName>
  </definedNames>
  <calcPr calcId="145621"/>
</workbook>
</file>

<file path=xl/calcChain.xml><?xml version="1.0" encoding="utf-8"?>
<calcChain xmlns="http://schemas.openxmlformats.org/spreadsheetml/2006/main">
  <c r="J105" i="4" l="1"/>
  <c r="E102" i="4"/>
  <c r="I100" i="4"/>
  <c r="I98" i="4"/>
  <c r="I96" i="4"/>
  <c r="I94" i="4"/>
  <c r="I92" i="4"/>
  <c r="H90" i="4"/>
  <c r="F102" i="4"/>
  <c r="E87" i="4"/>
  <c r="I84" i="4"/>
  <c r="I82" i="4"/>
  <c r="I80" i="4"/>
  <c r="F87" i="4"/>
  <c r="E76" i="4"/>
  <c r="I65" i="4"/>
  <c r="I63" i="4"/>
  <c r="I61" i="4"/>
  <c r="I59" i="4"/>
  <c r="I57" i="4"/>
  <c r="I55" i="4"/>
  <c r="I53" i="4"/>
  <c r="I51" i="4"/>
  <c r="I49" i="4"/>
  <c r="I47" i="4"/>
  <c r="I41" i="4"/>
  <c r="I39" i="4"/>
  <c r="I37" i="4"/>
  <c r="I35" i="4"/>
  <c r="E110" i="4" l="1"/>
  <c r="H11" i="4"/>
  <c r="I11" i="4"/>
  <c r="G11" i="4"/>
  <c r="J11" i="4" s="1"/>
  <c r="I14" i="4"/>
  <c r="G14" i="4"/>
  <c r="H14" i="4"/>
  <c r="I18" i="4"/>
  <c r="G18" i="4"/>
  <c r="H18" i="4"/>
  <c r="I26" i="4"/>
  <c r="G26" i="4"/>
  <c r="J26" i="4" s="1"/>
  <c r="H26" i="4"/>
  <c r="I28" i="4"/>
  <c r="G28" i="4"/>
  <c r="H28" i="4"/>
  <c r="J28" i="4" s="1"/>
  <c r="I30" i="4"/>
  <c r="G30" i="4"/>
  <c r="H30" i="4"/>
  <c r="J30" i="4" s="1"/>
  <c r="I10" i="4"/>
  <c r="G10" i="4"/>
  <c r="F23" i="4"/>
  <c r="H10" i="4"/>
  <c r="I12" i="4"/>
  <c r="G12" i="4"/>
  <c r="H12" i="4"/>
  <c r="I16" i="4"/>
  <c r="G16" i="4"/>
  <c r="J16" i="4" s="1"/>
  <c r="H16" i="4"/>
  <c r="I20" i="4"/>
  <c r="G20" i="4"/>
  <c r="H20" i="4"/>
  <c r="F32" i="4"/>
  <c r="H25" i="4"/>
  <c r="I25" i="4"/>
  <c r="G25" i="4"/>
  <c r="H27" i="4"/>
  <c r="I27" i="4"/>
  <c r="G27" i="4"/>
  <c r="H29" i="4"/>
  <c r="I29" i="4"/>
  <c r="G29" i="4"/>
  <c r="G13" i="4"/>
  <c r="I13" i="4"/>
  <c r="G15" i="4"/>
  <c r="I15" i="4"/>
  <c r="G17" i="4"/>
  <c r="I17" i="4"/>
  <c r="G19" i="4"/>
  <c r="I19" i="4"/>
  <c r="G21" i="4"/>
  <c r="I21" i="4"/>
  <c r="F43" i="4"/>
  <c r="H34" i="4"/>
  <c r="I34" i="4"/>
  <c r="G34" i="4"/>
  <c r="H38" i="4"/>
  <c r="I38" i="4"/>
  <c r="G38" i="4"/>
  <c r="H48" i="4"/>
  <c r="I48" i="4"/>
  <c r="G48" i="4"/>
  <c r="H52" i="4"/>
  <c r="I52" i="4"/>
  <c r="G52" i="4"/>
  <c r="H56" i="4"/>
  <c r="I56" i="4"/>
  <c r="G56" i="4"/>
  <c r="H60" i="4"/>
  <c r="I60" i="4"/>
  <c r="G60" i="4"/>
  <c r="H64" i="4"/>
  <c r="I64" i="4"/>
  <c r="G64" i="4"/>
  <c r="I67" i="4"/>
  <c r="G67" i="4"/>
  <c r="J67" i="4"/>
  <c r="H67" i="4"/>
  <c r="H13" i="4"/>
  <c r="H15" i="4"/>
  <c r="H17" i="4"/>
  <c r="H19" i="4"/>
  <c r="H21" i="4"/>
  <c r="H36" i="4"/>
  <c r="I36" i="4"/>
  <c r="G36" i="4"/>
  <c r="H40" i="4"/>
  <c r="I40" i="4"/>
  <c r="G40" i="4"/>
  <c r="J40" i="4" s="1"/>
  <c r="H46" i="4"/>
  <c r="I46" i="4"/>
  <c r="G46" i="4"/>
  <c r="H50" i="4"/>
  <c r="I50" i="4"/>
  <c r="G50" i="4"/>
  <c r="J50" i="4" s="1"/>
  <c r="H54" i="4"/>
  <c r="I54" i="4"/>
  <c r="G54" i="4"/>
  <c r="H58" i="4"/>
  <c r="I58" i="4"/>
  <c r="G58" i="4"/>
  <c r="J58" i="4" s="1"/>
  <c r="H62" i="4"/>
  <c r="I62" i="4"/>
  <c r="G62" i="4"/>
  <c r="H66" i="4"/>
  <c r="I66" i="4"/>
  <c r="G66" i="4"/>
  <c r="J66" i="4" s="1"/>
  <c r="I68" i="4"/>
  <c r="H68" i="4"/>
  <c r="G68" i="4"/>
  <c r="H35" i="4"/>
  <c r="H37" i="4"/>
  <c r="H39" i="4"/>
  <c r="H41" i="4"/>
  <c r="F76" i="4"/>
  <c r="H45" i="4"/>
  <c r="H47" i="4"/>
  <c r="H49" i="4"/>
  <c r="H51" i="4"/>
  <c r="H53" i="4"/>
  <c r="H55" i="4"/>
  <c r="H57" i="4"/>
  <c r="H59" i="4"/>
  <c r="H61" i="4"/>
  <c r="H63" i="4"/>
  <c r="H65" i="4"/>
  <c r="I69" i="4"/>
  <c r="G69" i="4"/>
  <c r="J69" i="4"/>
  <c r="H69" i="4"/>
  <c r="I73" i="4"/>
  <c r="G73" i="4"/>
  <c r="H73" i="4"/>
  <c r="H81" i="4"/>
  <c r="I81" i="4"/>
  <c r="G81" i="4"/>
  <c r="H85" i="4"/>
  <c r="I85" i="4"/>
  <c r="G85" i="4"/>
  <c r="G35" i="4"/>
  <c r="J35" i="4" s="1"/>
  <c r="G37" i="4"/>
  <c r="J37" i="4" s="1"/>
  <c r="G39" i="4"/>
  <c r="J39" i="4" s="1"/>
  <c r="G41" i="4"/>
  <c r="J41" i="4" s="1"/>
  <c r="G45" i="4"/>
  <c r="I45" i="4"/>
  <c r="G47" i="4"/>
  <c r="G49" i="4"/>
  <c r="J49" i="4" s="1"/>
  <c r="G51" i="4"/>
  <c r="G53" i="4"/>
  <c r="J53" i="4" s="1"/>
  <c r="G55" i="4"/>
  <c r="J55" i="4" s="1"/>
  <c r="G57" i="4"/>
  <c r="J57" i="4" s="1"/>
  <c r="G59" i="4"/>
  <c r="J59" i="4" s="1"/>
  <c r="G61" i="4"/>
  <c r="J61" i="4" s="1"/>
  <c r="G63" i="4"/>
  <c r="J63" i="4" s="1"/>
  <c r="G65" i="4"/>
  <c r="J65" i="4" s="1"/>
  <c r="I71" i="4"/>
  <c r="G71" i="4"/>
  <c r="J71" i="4" s="1"/>
  <c r="H71" i="4"/>
  <c r="H79" i="4"/>
  <c r="I79" i="4"/>
  <c r="G79" i="4"/>
  <c r="J79" i="4" s="1"/>
  <c r="H83" i="4"/>
  <c r="I83" i="4"/>
  <c r="G83" i="4"/>
  <c r="G70" i="4"/>
  <c r="I70" i="4"/>
  <c r="G72" i="4"/>
  <c r="I72" i="4"/>
  <c r="G74" i="4"/>
  <c r="I74" i="4"/>
  <c r="H78" i="4"/>
  <c r="H80" i="4"/>
  <c r="H82" i="4"/>
  <c r="H84" i="4"/>
  <c r="H89" i="4"/>
  <c r="H91" i="4"/>
  <c r="I91" i="4"/>
  <c r="G91" i="4"/>
  <c r="H95" i="4"/>
  <c r="I95" i="4"/>
  <c r="G95" i="4"/>
  <c r="H99" i="4"/>
  <c r="I99" i="4"/>
  <c r="G99" i="4"/>
  <c r="J99" i="4" s="1"/>
  <c r="M105" i="4"/>
  <c r="K105" i="4"/>
  <c r="L105" i="4" s="1"/>
  <c r="N105" i="4" s="1"/>
  <c r="H70" i="4"/>
  <c r="H72" i="4"/>
  <c r="J72" i="4" s="1"/>
  <c r="H74" i="4"/>
  <c r="G78" i="4"/>
  <c r="I78" i="4"/>
  <c r="G80" i="4"/>
  <c r="J80" i="4" s="1"/>
  <c r="G82" i="4"/>
  <c r="J82" i="4" s="1"/>
  <c r="G84" i="4"/>
  <c r="J84" i="4" s="1"/>
  <c r="G89" i="4"/>
  <c r="I89" i="4"/>
  <c r="I90" i="4"/>
  <c r="G90" i="4"/>
  <c r="J90" i="4" s="1"/>
  <c r="H93" i="4"/>
  <c r="I93" i="4"/>
  <c r="G93" i="4"/>
  <c r="H97" i="4"/>
  <c r="I97" i="4"/>
  <c r="G97" i="4"/>
  <c r="F107" i="4"/>
  <c r="J104" i="4"/>
  <c r="H92" i="4"/>
  <c r="H94" i="4"/>
  <c r="H96" i="4"/>
  <c r="H98" i="4"/>
  <c r="H100" i="4"/>
  <c r="G92" i="4"/>
  <c r="J92" i="4" s="1"/>
  <c r="G94" i="4"/>
  <c r="J94" i="4" s="1"/>
  <c r="G96" i="4"/>
  <c r="J96" i="4" s="1"/>
  <c r="G98" i="4"/>
  <c r="J98" i="4" s="1"/>
  <c r="G100" i="4"/>
  <c r="J100" i="4" s="1"/>
  <c r="J48" i="4" l="1"/>
  <c r="J91" i="4"/>
  <c r="J83" i="4"/>
  <c r="J14" i="4"/>
  <c r="J15" i="4"/>
  <c r="J27" i="4"/>
  <c r="J97" i="4"/>
  <c r="J95" i="4"/>
  <c r="J74" i="4"/>
  <c r="J46" i="4"/>
  <c r="J93" i="4"/>
  <c r="J85" i="4"/>
  <c r="J81" i="4"/>
  <c r="J73" i="4"/>
  <c r="J51" i="4"/>
  <c r="J64" i="4"/>
  <c r="J56" i="4"/>
  <c r="J70" i="4"/>
  <c r="J68" i="4"/>
  <c r="J62" i="4"/>
  <c r="J54" i="4"/>
  <c r="J60" i="4"/>
  <c r="J52" i="4"/>
  <c r="J47" i="4"/>
  <c r="J38" i="4"/>
  <c r="J36" i="4"/>
  <c r="J29" i="4"/>
  <c r="F110" i="4"/>
  <c r="J21" i="4"/>
  <c r="J20" i="4"/>
  <c r="J19" i="4"/>
  <c r="J18" i="4"/>
  <c r="J17" i="4"/>
  <c r="J13" i="4"/>
  <c r="J12" i="4"/>
  <c r="M96" i="4"/>
  <c r="K96" i="4"/>
  <c r="L96" i="4" s="1"/>
  <c r="N96" i="4" s="1"/>
  <c r="M93" i="4"/>
  <c r="K93" i="4"/>
  <c r="L93" i="4" s="1"/>
  <c r="N93" i="4" s="1"/>
  <c r="M84" i="4"/>
  <c r="K84" i="4"/>
  <c r="L84" i="4" s="1"/>
  <c r="N84" i="4" s="1"/>
  <c r="M72" i="4"/>
  <c r="K72" i="4"/>
  <c r="L72" i="4" s="1"/>
  <c r="N72" i="4" s="1"/>
  <c r="M74" i="4"/>
  <c r="K74" i="4"/>
  <c r="L74" i="4" s="1"/>
  <c r="N74" i="4" s="1"/>
  <c r="M63" i="4"/>
  <c r="K63" i="4"/>
  <c r="L63" i="4" s="1"/>
  <c r="N63" i="4" s="1"/>
  <c r="M51" i="4"/>
  <c r="K51" i="4"/>
  <c r="L51" i="4" s="1"/>
  <c r="N51" i="4" s="1"/>
  <c r="M39" i="4"/>
  <c r="K39" i="4"/>
  <c r="L39" i="4" s="1"/>
  <c r="N39" i="4" s="1"/>
  <c r="M35" i="4"/>
  <c r="K35" i="4"/>
  <c r="L35" i="4" s="1"/>
  <c r="N35" i="4" s="1"/>
  <c r="M73" i="4"/>
  <c r="K73" i="4"/>
  <c r="L73" i="4" s="1"/>
  <c r="N73" i="4" s="1"/>
  <c r="M68" i="4"/>
  <c r="K68" i="4"/>
  <c r="L68" i="4" s="1"/>
  <c r="N68" i="4" s="1"/>
  <c r="M62" i="4"/>
  <c r="K62" i="4"/>
  <c r="L62" i="4" s="1"/>
  <c r="N62" i="4" s="1"/>
  <c r="M54" i="4"/>
  <c r="K54" i="4"/>
  <c r="L54" i="4" s="1"/>
  <c r="N54" i="4" s="1"/>
  <c r="M46" i="4"/>
  <c r="K46" i="4"/>
  <c r="L46" i="4" s="1"/>
  <c r="N46" i="4" s="1"/>
  <c r="M36" i="4"/>
  <c r="K36" i="4"/>
  <c r="L36" i="4" s="1"/>
  <c r="N36" i="4" s="1"/>
  <c r="M60" i="4"/>
  <c r="K60" i="4"/>
  <c r="L60" i="4" s="1"/>
  <c r="N60" i="4" s="1"/>
  <c r="M52" i="4"/>
  <c r="K52" i="4"/>
  <c r="L52" i="4" s="1"/>
  <c r="N52" i="4" s="1"/>
  <c r="M38" i="4"/>
  <c r="K38" i="4"/>
  <c r="L38" i="4" s="1"/>
  <c r="N38" i="4" s="1"/>
  <c r="M29" i="4"/>
  <c r="K29" i="4"/>
  <c r="L29" i="4" s="1"/>
  <c r="N29" i="4" s="1"/>
  <c r="M12" i="4"/>
  <c r="K12" i="4"/>
  <c r="L12" i="4" s="1"/>
  <c r="N12" i="4" s="1"/>
  <c r="M100" i="4"/>
  <c r="K100" i="4"/>
  <c r="L100" i="4" s="1"/>
  <c r="N100" i="4" s="1"/>
  <c r="M92" i="4"/>
  <c r="K92" i="4"/>
  <c r="L92" i="4" s="1"/>
  <c r="N92" i="4" s="1"/>
  <c r="M90" i="4"/>
  <c r="K90" i="4"/>
  <c r="L90" i="4" s="1"/>
  <c r="N90" i="4" s="1"/>
  <c r="M80" i="4"/>
  <c r="K80" i="4"/>
  <c r="L80" i="4" s="1"/>
  <c r="N80" i="4" s="1"/>
  <c r="M99" i="4"/>
  <c r="K99" i="4"/>
  <c r="L99" i="4" s="1"/>
  <c r="N99" i="4" s="1"/>
  <c r="M91" i="4"/>
  <c r="K91" i="4"/>
  <c r="L91" i="4" s="1"/>
  <c r="N91" i="4" s="1"/>
  <c r="M79" i="4"/>
  <c r="K79" i="4"/>
  <c r="L79" i="4" s="1"/>
  <c r="N79" i="4" s="1"/>
  <c r="M59" i="4"/>
  <c r="K59" i="4"/>
  <c r="L59" i="4" s="1"/>
  <c r="N59" i="4" s="1"/>
  <c r="M55" i="4"/>
  <c r="K55" i="4"/>
  <c r="L55" i="4" s="1"/>
  <c r="N55" i="4" s="1"/>
  <c r="M47" i="4"/>
  <c r="K47" i="4"/>
  <c r="L47" i="4" s="1"/>
  <c r="N47" i="4" s="1"/>
  <c r="M85" i="4"/>
  <c r="K85" i="4"/>
  <c r="L85" i="4" s="1"/>
  <c r="N85" i="4" s="1"/>
  <c r="M98" i="4"/>
  <c r="K98" i="4"/>
  <c r="L98" i="4" s="1"/>
  <c r="N98" i="4" s="1"/>
  <c r="M94" i="4"/>
  <c r="K94" i="4"/>
  <c r="L94" i="4" s="1"/>
  <c r="N94" i="4" s="1"/>
  <c r="M97" i="4"/>
  <c r="K97" i="4"/>
  <c r="L97" i="4" s="1"/>
  <c r="N97" i="4" s="1"/>
  <c r="M95" i="4"/>
  <c r="K95" i="4"/>
  <c r="L95" i="4" s="1"/>
  <c r="N95" i="4" s="1"/>
  <c r="M70" i="4"/>
  <c r="K70" i="4"/>
  <c r="L70" i="4" s="1"/>
  <c r="N70" i="4" s="1"/>
  <c r="M83" i="4"/>
  <c r="K83" i="4"/>
  <c r="L83" i="4" s="1"/>
  <c r="N83" i="4" s="1"/>
  <c r="M65" i="4"/>
  <c r="K65" i="4"/>
  <c r="L65" i="4" s="1"/>
  <c r="N65" i="4" s="1"/>
  <c r="M61" i="4"/>
  <c r="K61" i="4"/>
  <c r="L61" i="4" s="1"/>
  <c r="N61" i="4" s="1"/>
  <c r="M57" i="4"/>
  <c r="K57" i="4"/>
  <c r="L57" i="4" s="1"/>
  <c r="N57" i="4" s="1"/>
  <c r="M53" i="4"/>
  <c r="K53" i="4"/>
  <c r="L53" i="4" s="1"/>
  <c r="N53" i="4" s="1"/>
  <c r="M49" i="4"/>
  <c r="K49" i="4"/>
  <c r="L49" i="4" s="1"/>
  <c r="N49" i="4" s="1"/>
  <c r="M81" i="4"/>
  <c r="K81" i="4"/>
  <c r="L81" i="4" s="1"/>
  <c r="N81" i="4" s="1"/>
  <c r="M66" i="4"/>
  <c r="K66" i="4"/>
  <c r="L66" i="4" s="1"/>
  <c r="N66" i="4" s="1"/>
  <c r="M58" i="4"/>
  <c r="K58" i="4"/>
  <c r="L58" i="4" s="1"/>
  <c r="N58" i="4" s="1"/>
  <c r="M50" i="4"/>
  <c r="K50" i="4"/>
  <c r="L50" i="4" s="1"/>
  <c r="N50" i="4" s="1"/>
  <c r="M40" i="4"/>
  <c r="K40" i="4"/>
  <c r="L40" i="4" s="1"/>
  <c r="N40" i="4" s="1"/>
  <c r="M17" i="4"/>
  <c r="K17" i="4"/>
  <c r="L17" i="4" s="1"/>
  <c r="N17" i="4" s="1"/>
  <c r="M64" i="4"/>
  <c r="K64" i="4"/>
  <c r="L64" i="4" s="1"/>
  <c r="N64" i="4" s="1"/>
  <c r="M56" i="4"/>
  <c r="K56" i="4"/>
  <c r="L56" i="4" s="1"/>
  <c r="N56" i="4" s="1"/>
  <c r="M48" i="4"/>
  <c r="K48" i="4"/>
  <c r="L48" i="4" s="1"/>
  <c r="N48" i="4" s="1"/>
  <c r="M21" i="4"/>
  <c r="K21" i="4"/>
  <c r="L21" i="4" s="1"/>
  <c r="N21" i="4" s="1"/>
  <c r="M19" i="4"/>
  <c r="K19" i="4"/>
  <c r="L19" i="4" s="1"/>
  <c r="N19" i="4" s="1"/>
  <c r="M15" i="4"/>
  <c r="K15" i="4"/>
  <c r="L15" i="4" s="1"/>
  <c r="N15" i="4" s="1"/>
  <c r="M13" i="4"/>
  <c r="K13" i="4"/>
  <c r="L13" i="4" s="1"/>
  <c r="N13" i="4" s="1"/>
  <c r="M27" i="4"/>
  <c r="K27" i="4"/>
  <c r="L27" i="4" s="1"/>
  <c r="N27" i="4" s="1"/>
  <c r="M20" i="4"/>
  <c r="K20" i="4"/>
  <c r="L20" i="4" s="1"/>
  <c r="N20" i="4" s="1"/>
  <c r="M18" i="4"/>
  <c r="K18" i="4"/>
  <c r="L18" i="4" s="1"/>
  <c r="N18" i="4" s="1"/>
  <c r="M11" i="4"/>
  <c r="K11" i="4"/>
  <c r="L11" i="4" s="1"/>
  <c r="N11" i="4" s="1"/>
  <c r="I102" i="4"/>
  <c r="G87" i="4"/>
  <c r="J89" i="4"/>
  <c r="M82" i="4"/>
  <c r="K82" i="4"/>
  <c r="L82" i="4" s="1"/>
  <c r="N82" i="4" s="1"/>
  <c r="J78" i="4"/>
  <c r="M71" i="4"/>
  <c r="K71" i="4"/>
  <c r="L71" i="4" s="1"/>
  <c r="N71" i="4" s="1"/>
  <c r="G76" i="4"/>
  <c r="M69" i="4"/>
  <c r="O69" i="4" s="1"/>
  <c r="K69" i="4"/>
  <c r="L69" i="4" s="1"/>
  <c r="N69" i="4" s="1"/>
  <c r="H76" i="4"/>
  <c r="M41" i="4"/>
  <c r="K41" i="4"/>
  <c r="L41" i="4" s="1"/>
  <c r="N41" i="4" s="1"/>
  <c r="M37" i="4"/>
  <c r="K37" i="4"/>
  <c r="L37" i="4" s="1"/>
  <c r="N37" i="4" s="1"/>
  <c r="M67" i="4"/>
  <c r="K67" i="4"/>
  <c r="L67" i="4" s="1"/>
  <c r="N67" i="4" s="1"/>
  <c r="I43" i="4"/>
  <c r="J34" i="4"/>
  <c r="G32" i="4"/>
  <c r="H32" i="4"/>
  <c r="M16" i="4"/>
  <c r="K16" i="4"/>
  <c r="L16" i="4" s="1"/>
  <c r="N16" i="4" s="1"/>
  <c r="H23" i="4"/>
  <c r="M104" i="4"/>
  <c r="K104" i="4"/>
  <c r="J107" i="4"/>
  <c r="G102" i="4"/>
  <c r="I87" i="4"/>
  <c r="O105" i="4"/>
  <c r="H102" i="4"/>
  <c r="H87" i="4"/>
  <c r="I76" i="4"/>
  <c r="J45" i="4"/>
  <c r="G43" i="4"/>
  <c r="H43" i="4"/>
  <c r="I32" i="4"/>
  <c r="J25" i="4"/>
  <c r="J10" i="4"/>
  <c r="G23" i="4"/>
  <c r="I23" i="4"/>
  <c r="M30" i="4"/>
  <c r="K30" i="4"/>
  <c r="L30" i="4" s="1"/>
  <c r="N30" i="4" s="1"/>
  <c r="M28" i="4"/>
  <c r="K28" i="4"/>
  <c r="L28" i="4" s="1"/>
  <c r="N28" i="4" s="1"/>
  <c r="M26" i="4"/>
  <c r="K26" i="4"/>
  <c r="L26" i="4" s="1"/>
  <c r="N26" i="4" s="1"/>
  <c r="M14" i="4"/>
  <c r="K14" i="4"/>
  <c r="L14" i="4" s="1"/>
  <c r="N14" i="4" s="1"/>
  <c r="O30" i="4" l="1"/>
  <c r="O82" i="4"/>
  <c r="O28" i="4"/>
  <c r="O26" i="4"/>
  <c r="O14" i="4"/>
  <c r="M10" i="4"/>
  <c r="K10" i="4"/>
  <c r="J23" i="4"/>
  <c r="M107" i="4"/>
  <c r="J87" i="4"/>
  <c r="M78" i="4"/>
  <c r="K78" i="4"/>
  <c r="J43" i="4"/>
  <c r="M34" i="4"/>
  <c r="K34" i="4"/>
  <c r="I110" i="4"/>
  <c r="G110" i="4"/>
  <c r="J32" i="4"/>
  <c r="M25" i="4"/>
  <c r="K25" i="4"/>
  <c r="J76" i="4"/>
  <c r="M45" i="4"/>
  <c r="K45" i="4"/>
  <c r="K107" i="4"/>
  <c r="L104" i="4"/>
  <c r="H110" i="4"/>
  <c r="O16" i="4"/>
  <c r="O67" i="4"/>
  <c r="O37" i="4"/>
  <c r="O41" i="4"/>
  <c r="O71" i="4"/>
  <c r="J102" i="4"/>
  <c r="K89" i="4"/>
  <c r="M89" i="4"/>
  <c r="O11" i="4"/>
  <c r="O18" i="4"/>
  <c r="O20" i="4"/>
  <c r="O27" i="4"/>
  <c r="O13" i="4"/>
  <c r="O15" i="4"/>
  <c r="O19" i="4"/>
  <c r="O21" i="4"/>
  <c r="O48" i="4"/>
  <c r="O56" i="4"/>
  <c r="O64" i="4"/>
  <c r="O17" i="4"/>
  <c r="O40" i="4"/>
  <c r="O50" i="4"/>
  <c r="O58" i="4"/>
  <c r="O66" i="4"/>
  <c r="O81" i="4"/>
  <c r="O49" i="4"/>
  <c r="O53" i="4"/>
  <c r="O57" i="4"/>
  <c r="O61" i="4"/>
  <c r="O65" i="4"/>
  <c r="O83" i="4"/>
  <c r="O70" i="4"/>
  <c r="O95" i="4"/>
  <c r="O97" i="4"/>
  <c r="O94" i="4"/>
  <c r="O98" i="4"/>
  <c r="O85" i="4"/>
  <c r="O47" i="4"/>
  <c r="O55" i="4"/>
  <c r="O59" i="4"/>
  <c r="O79" i="4"/>
  <c r="O91" i="4"/>
  <c r="O99" i="4"/>
  <c r="O80" i="4"/>
  <c r="O90" i="4"/>
  <c r="O92" i="4"/>
  <c r="O100" i="4"/>
  <c r="O12" i="4"/>
  <c r="O29" i="4"/>
  <c r="O38" i="4"/>
  <c r="O52" i="4"/>
  <c r="O60" i="4"/>
  <c r="O36" i="4"/>
  <c r="O46" i="4"/>
  <c r="O54" i="4"/>
  <c r="O62" i="4"/>
  <c r="O68" i="4"/>
  <c r="O73" i="4"/>
  <c r="O35" i="4"/>
  <c r="O39" i="4"/>
  <c r="O51" i="4"/>
  <c r="O63" i="4"/>
  <c r="O74" i="4"/>
  <c r="O72" i="4"/>
  <c r="O84" i="4"/>
  <c r="O93" i="4"/>
  <c r="O96" i="4"/>
  <c r="M102" i="4" l="1"/>
  <c r="M76" i="4"/>
  <c r="K32" i="4"/>
  <c r="L25" i="4"/>
  <c r="M43" i="4"/>
  <c r="K87" i="4"/>
  <c r="L78" i="4"/>
  <c r="K23" i="4"/>
  <c r="L10" i="4"/>
  <c r="K102" i="4"/>
  <c r="L89" i="4"/>
  <c r="L107" i="4"/>
  <c r="N104" i="4"/>
  <c r="K76" i="4"/>
  <c r="L45" i="4"/>
  <c r="M32" i="4"/>
  <c r="L34" i="4"/>
  <c r="K43" i="4"/>
  <c r="M87" i="4"/>
  <c r="J110" i="4"/>
  <c r="M23" i="4"/>
  <c r="M110" i="4" l="1"/>
  <c r="L43" i="4"/>
  <c r="N34" i="4"/>
  <c r="L76" i="4"/>
  <c r="N45" i="4"/>
  <c r="N107" i="4"/>
  <c r="O104" i="4"/>
  <c r="O107" i="4" s="1"/>
  <c r="N89" i="4"/>
  <c r="L102" i="4"/>
  <c r="L23" i="4"/>
  <c r="N10" i="4"/>
  <c r="L87" i="4"/>
  <c r="N78" i="4"/>
  <c r="L32" i="4"/>
  <c r="N25" i="4"/>
  <c r="K110" i="4"/>
  <c r="N32" i="4" l="1"/>
  <c r="O25" i="4"/>
  <c r="O32" i="4" s="1"/>
  <c r="N87" i="4"/>
  <c r="O78" i="4"/>
  <c r="O87" i="4" s="1"/>
  <c r="N23" i="4"/>
  <c r="O10" i="4"/>
  <c r="O23" i="4" s="1"/>
  <c r="N76" i="4"/>
  <c r="O45" i="4"/>
  <c r="O76" i="4" s="1"/>
  <c r="N43" i="4"/>
  <c r="O34" i="4"/>
  <c r="O43" i="4" s="1"/>
  <c r="L110" i="4"/>
  <c r="N102" i="4"/>
  <c r="O89" i="4"/>
  <c r="O102" i="4" s="1"/>
  <c r="O110" i="4" l="1"/>
  <c r="N110" i="4"/>
</calcChain>
</file>

<file path=xl/sharedStrings.xml><?xml version="1.0" encoding="utf-8"?>
<sst xmlns="http://schemas.openxmlformats.org/spreadsheetml/2006/main" count="338" uniqueCount="152">
  <si>
    <t>SISTEMA PARA EL DESARROLLO INTEGRAL DE LA FAMILIA DEL MUNICIPIO DE MOROLEON, GTO.</t>
  </si>
  <si>
    <t xml:space="preserve">   PLANTILLA DEL PERSONAL DEL 2017</t>
  </si>
  <si>
    <t xml:space="preserve"> </t>
  </si>
  <si>
    <t>CATEGORIA</t>
  </si>
  <si>
    <t xml:space="preserve">CLAVE O AREA DEL DEPARTAMENTO  </t>
  </si>
  <si>
    <t xml:space="preserve">PUESTO </t>
  </si>
  <si>
    <t>NOMBRE</t>
  </si>
  <si>
    <t>PLAZAS</t>
  </si>
  <si>
    <t>SUELDO 2017</t>
  </si>
  <si>
    <t>AYUDA PARA SERVICIOS 25 %</t>
  </si>
  <si>
    <t>VALES DE DESPENSA 25 %</t>
  </si>
  <si>
    <t xml:space="preserve">FONDO DE AHORRO </t>
  </si>
  <si>
    <t>SUELDO INTEGRAL</t>
  </si>
  <si>
    <t>S, POR EMPL. QUINCENA</t>
  </si>
  <si>
    <t xml:space="preserve">S. POR EMPL. MENSUAL </t>
  </si>
  <si>
    <t>AGUINALDO</t>
  </si>
  <si>
    <t xml:space="preserve">SUELDO ANUAL </t>
  </si>
  <si>
    <t>SUELDO ANUAL MAS AGUINALDO</t>
  </si>
  <si>
    <t>CONFIANZA</t>
  </si>
  <si>
    <t xml:space="preserve">ADMINISTRATIVO </t>
  </si>
  <si>
    <t xml:space="preserve">Directora de SMDIF Moroleon </t>
  </si>
  <si>
    <t>Zamudio Balcazar Lorena</t>
  </si>
  <si>
    <t>BASE</t>
  </si>
  <si>
    <t>Contador</t>
  </si>
  <si>
    <t>Ortiz Ortega Julia</t>
  </si>
  <si>
    <t>Auxiliar Contable y/o Secretaria</t>
  </si>
  <si>
    <t>Rodriguez Ruiz Maria Jessica</t>
  </si>
  <si>
    <t>Secretario</t>
  </si>
  <si>
    <t>Peralta Mendez Alejandro Cruz</t>
  </si>
  <si>
    <t>Cajera</t>
  </si>
  <si>
    <t>Cerna Guzmán Patricia</t>
  </si>
  <si>
    <t>Recepcion y/o Secretaria</t>
  </si>
  <si>
    <t>Lopez Rico Reyna Maria</t>
  </si>
  <si>
    <t>Recursos Humanos</t>
  </si>
  <si>
    <t>lopez Lara Yareli Sirahi</t>
  </si>
  <si>
    <t>Comunicación Social</t>
  </si>
  <si>
    <t>Gordillo Tenorio Juan Pablo</t>
  </si>
  <si>
    <t>Chofer A</t>
  </si>
  <si>
    <t>Barajas Garcia Jose Antonio</t>
  </si>
  <si>
    <t>Chofer B</t>
  </si>
  <si>
    <t>Montañez Montañez Salvador</t>
  </si>
  <si>
    <t>Velador A (SMDIF)</t>
  </si>
  <si>
    <t>Zamudio Muñoz Jose Trinidad</t>
  </si>
  <si>
    <t>Intendente</t>
  </si>
  <si>
    <t>Lopez Ortega Andrea</t>
  </si>
  <si>
    <t>TOTAL DEPARTAMENTO</t>
  </si>
  <si>
    <t xml:space="preserve">CEMAIV            </t>
  </si>
  <si>
    <t>Director</t>
  </si>
  <si>
    <t>Diaz Diaz Jose Jesus</t>
  </si>
  <si>
    <t>Procurador</t>
  </si>
  <si>
    <t>Aguirre Villalobos Sandra Yareni</t>
  </si>
  <si>
    <t>Psicologo "A"</t>
  </si>
  <si>
    <t>Ruiz Niño Maria Sandra</t>
  </si>
  <si>
    <t>Psicologo "B"</t>
  </si>
  <si>
    <t>Zavala Zamudio Alma Cristina</t>
  </si>
  <si>
    <t>Trabajo Social</t>
  </si>
  <si>
    <t>Flores Juanto Guadalupe</t>
  </si>
  <si>
    <t>Secretaria de Procuraduría</t>
  </si>
  <si>
    <t>Olivares Luna Mayra Angelica</t>
  </si>
  <si>
    <t>PREESCOLAR</t>
  </si>
  <si>
    <t>Responsable</t>
  </si>
  <si>
    <t>Ramirez Dominguez Maria Guadalupe</t>
  </si>
  <si>
    <t xml:space="preserve">Educadora </t>
  </si>
  <si>
    <t>Nuñez Guzman Claudia</t>
  </si>
  <si>
    <t>Magaña Guzman Maria del Rosario</t>
  </si>
  <si>
    <t>Torres Zavala Yesica</t>
  </si>
  <si>
    <t>Lopez Lara Bryanda Yeleini</t>
  </si>
  <si>
    <t>Leon Diego Alejandra</t>
  </si>
  <si>
    <t>Sosa Morales Fabiola</t>
  </si>
  <si>
    <t>Samano Esteban Ma. Guadalupe</t>
  </si>
  <si>
    <t>C.A.D.I</t>
  </si>
  <si>
    <t xml:space="preserve">Responsable </t>
  </si>
  <si>
    <t>Sandoval Cerna Ma del Carmen</t>
  </si>
  <si>
    <t>Psicologa CADI</t>
  </si>
  <si>
    <t>Gallardo Vieyra Maria Guadalupe</t>
  </si>
  <si>
    <t>Enfermera</t>
  </si>
  <si>
    <t>Murillo Aguilar Ana Ma</t>
  </si>
  <si>
    <t>Nutriologa</t>
  </si>
  <si>
    <t>Cerna Tinoco Mayra Paulina</t>
  </si>
  <si>
    <t>Vacante</t>
  </si>
  <si>
    <t>Asistente Educativa</t>
  </si>
  <si>
    <t>Zamudio Cruz Milzim Lizzeth</t>
  </si>
  <si>
    <t>Escalante Aburto Francis</t>
  </si>
  <si>
    <t>Cano  Zamudio Marilu</t>
  </si>
  <si>
    <t>Villagomez Ortiz Ma. Del Rosario</t>
  </si>
  <si>
    <t>Padilla Perez Blanca Estrella</t>
  </si>
  <si>
    <t>Plaza Meza  Cristina</t>
  </si>
  <si>
    <t>Tapia Diaz Ma. Guadalupe</t>
  </si>
  <si>
    <t>Zavala Guzman Daena</t>
  </si>
  <si>
    <t>Lemus Gonzalez Joanna Yarel</t>
  </si>
  <si>
    <t>Guzman Pintor Sara</t>
  </si>
  <si>
    <t>Ramirez Dueñas Carolina</t>
  </si>
  <si>
    <t>Bedolla Zamudio Alejandra</t>
  </si>
  <si>
    <t>Abrego Vieyra Laura Rocio</t>
  </si>
  <si>
    <t>Tinoco Guzman Miriam</t>
  </si>
  <si>
    <t>Zavala Alvarez Eloisa</t>
  </si>
  <si>
    <t>Mascote Ojeda Brenda Celeste</t>
  </si>
  <si>
    <t>Salgado Pantoja Susana</t>
  </si>
  <si>
    <t>Zamudio   Diana Artemisa</t>
  </si>
  <si>
    <t>Almanza Heredia Ana Cristina</t>
  </si>
  <si>
    <t>Guzman Escutia Blanca Elena</t>
  </si>
  <si>
    <t>Lopez Zamudio Marilu</t>
  </si>
  <si>
    <t>Cocinera</t>
  </si>
  <si>
    <t>Lopez Orozco Luz Ma</t>
  </si>
  <si>
    <t>Lopez Hernandez Irma</t>
  </si>
  <si>
    <t>Cordoba Dominguez Cecilia</t>
  </si>
  <si>
    <t>Lopez Lopez Ma. De Lourdes</t>
  </si>
  <si>
    <t>MEDICA</t>
  </si>
  <si>
    <t>Medico General</t>
  </si>
  <si>
    <t>Raya Zamudio Gustavo</t>
  </si>
  <si>
    <t>Dentista</t>
  </si>
  <si>
    <t>Magaña Magaña Elvira</t>
  </si>
  <si>
    <t>Auxiliar en Terapia Ocupacional</t>
  </si>
  <si>
    <t>Hernandez Arizmendi Maria Cristina</t>
  </si>
  <si>
    <t>Auxiliar en Terapia Fisica</t>
  </si>
  <si>
    <t>Lopez Niño Ulises Enrique</t>
  </si>
  <si>
    <t>Rosales Morales Mario Antonio</t>
  </si>
  <si>
    <t xml:space="preserve">Psicologo </t>
  </si>
  <si>
    <t>Carbajal Villalobos Andrea Fabiola</t>
  </si>
  <si>
    <t>Terapia de Lenguaje</t>
  </si>
  <si>
    <t>Abrego Almanza Jorge</t>
  </si>
  <si>
    <t xml:space="preserve">ASISTENCIA SOCIAL </t>
  </si>
  <si>
    <t>Mantenimiento e Intendencia</t>
  </si>
  <si>
    <t>Responsable del Area</t>
  </si>
  <si>
    <t>Jimenez Cano Jesus Fabian</t>
  </si>
  <si>
    <t>Promotor de Discapasidad</t>
  </si>
  <si>
    <t>Ramirez Garcia Yuliana Yazmin</t>
  </si>
  <si>
    <t>Programa Apoyos medicos a usuarios</t>
  </si>
  <si>
    <t>Ruiz Salinas Gloria</t>
  </si>
  <si>
    <t>Programa Mi Casa DIFerente</t>
  </si>
  <si>
    <t>Estrada Lemus Jose</t>
  </si>
  <si>
    <t xml:space="preserve">Programa Despensas </t>
  </si>
  <si>
    <t>Martinez Lopez Arturo</t>
  </si>
  <si>
    <t>Responsable de Desayunos Escolares</t>
  </si>
  <si>
    <t>Tinico Perez Hugo David</t>
  </si>
  <si>
    <t>Coordinar del Centro Gerontologico</t>
  </si>
  <si>
    <t>Villalobos Zavala Nora Maria</t>
  </si>
  <si>
    <t>Asistente Operativo Centro Geron.</t>
  </si>
  <si>
    <t>Zarate Estrella Yianelly Leticia</t>
  </si>
  <si>
    <t>Velador</t>
  </si>
  <si>
    <t>Magaña Santoyo Agustin</t>
  </si>
  <si>
    <t>Hernandez Perez Maricela</t>
  </si>
  <si>
    <t>Chofer C</t>
  </si>
  <si>
    <t>Enrique Gabriel Reyes Olguin</t>
  </si>
  <si>
    <t>Chofer D</t>
  </si>
  <si>
    <t>Lopez Almanza Martin</t>
  </si>
  <si>
    <t>JUBILADO</t>
  </si>
  <si>
    <t>JUBILADOS</t>
  </si>
  <si>
    <t>Jubilados</t>
  </si>
  <si>
    <t>Maciel Lopez Laura</t>
  </si>
  <si>
    <t>Gonzalez X Rafael</t>
  </si>
  <si>
    <t>TOTAL DE PLANTILLA CONSIDERARDA PARA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</si>
</sst>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6"/>
      <name val="Times New Roman"/>
      <family val="1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11" xfId="1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 wrapText="1"/>
    </xf>
    <xf numFmtId="43" fontId="3" fillId="0" borderId="16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43" fontId="0" fillId="0" borderId="0" xfId="0" applyNumberFormat="1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2" fillId="3" borderId="17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3" fontId="6" fillId="3" borderId="18" xfId="1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6936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62050" cy="95943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412750</xdr:colOff>
      <xdr:row>5</xdr:row>
      <xdr:rowOff>41910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0"/>
          <a:ext cx="1174750" cy="994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workbookViewId="0">
      <selection activeCell="M2" sqref="M2"/>
    </sheetView>
  </sheetViews>
  <sheetFormatPr baseColWidth="10" defaultRowHeight="15" x14ac:dyDescent="0.25"/>
  <cols>
    <col min="1" max="1" width="13.5703125" customWidth="1"/>
    <col min="2" max="2" width="15.42578125" customWidth="1"/>
    <col min="3" max="3" width="25.85546875" customWidth="1"/>
    <col min="4" max="4" width="29.140625" customWidth="1"/>
    <col min="10" max="10" width="13.140625" bestFit="1" customWidth="1"/>
  </cols>
  <sheetData>
    <row r="1" spans="1:16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.75" thickBo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x14ac:dyDescent="0.25">
      <c r="A7" s="28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46"/>
    </row>
    <row r="8" spans="1:16" ht="15.75" thickBot="1" x14ac:dyDescent="0.3">
      <c r="A8" s="31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46"/>
    </row>
    <row r="9" spans="1:16" ht="25.5" thickBot="1" x14ac:dyDescent="0.3">
      <c r="A9" s="1" t="s">
        <v>3</v>
      </c>
      <c r="B9" s="2" t="s">
        <v>4</v>
      </c>
      <c r="C9" s="1" t="s">
        <v>5</v>
      </c>
      <c r="D9" s="1" t="s">
        <v>6</v>
      </c>
      <c r="E9" s="2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4" t="s">
        <v>17</v>
      </c>
      <c r="P9" s="46"/>
    </row>
    <row r="10" spans="1:16" x14ac:dyDescent="0.25">
      <c r="A10" s="5" t="s">
        <v>18</v>
      </c>
      <c r="B10" s="6" t="s">
        <v>19</v>
      </c>
      <c r="C10" s="7" t="s">
        <v>20</v>
      </c>
      <c r="D10" s="8" t="s">
        <v>21</v>
      </c>
      <c r="E10" s="7">
        <v>1</v>
      </c>
      <c r="F10" s="9">
        <v>578.21</v>
      </c>
      <c r="G10" s="9">
        <f>+F10*0.25</f>
        <v>144.55250000000001</v>
      </c>
      <c r="H10" s="9">
        <f>+F10*0.25</f>
        <v>144.55250000000001</v>
      </c>
      <c r="I10" s="9">
        <f>+F10*0.05</f>
        <v>28.910500000000003</v>
      </c>
      <c r="J10" s="9">
        <f>+F10+G10+H10+I10</f>
        <v>896.22550000000001</v>
      </c>
      <c r="K10" s="9">
        <f>+J10*15.2</f>
        <v>13622.6276</v>
      </c>
      <c r="L10" s="9">
        <f>+K10*2</f>
        <v>27245.2552</v>
      </c>
      <c r="M10" s="9">
        <f>+J10*40</f>
        <v>35849.020000000004</v>
      </c>
      <c r="N10" s="9">
        <f>+L10*12</f>
        <v>326943.0624</v>
      </c>
      <c r="O10" s="10">
        <f>+M10+N10</f>
        <v>362792.08240000001</v>
      </c>
      <c r="P10" s="46"/>
    </row>
    <row r="11" spans="1:16" x14ac:dyDescent="0.25">
      <c r="A11" s="5" t="s">
        <v>22</v>
      </c>
      <c r="B11" s="6" t="s">
        <v>19</v>
      </c>
      <c r="C11" s="7" t="s">
        <v>23</v>
      </c>
      <c r="D11" s="11" t="s">
        <v>24</v>
      </c>
      <c r="E11" s="7">
        <v>1</v>
      </c>
      <c r="F11" s="9">
        <v>272.89999999999998</v>
      </c>
      <c r="G11" s="9">
        <f t="shared" ref="G11:G21" si="0">+F11*0.25</f>
        <v>68.224999999999994</v>
      </c>
      <c r="H11" s="9">
        <f t="shared" ref="H11:H21" si="1">+F11*0.25</f>
        <v>68.224999999999994</v>
      </c>
      <c r="I11" s="9">
        <f t="shared" ref="I11:I21" si="2">+F11*0.05</f>
        <v>13.645</v>
      </c>
      <c r="J11" s="9">
        <f t="shared" ref="J11:J21" si="3">+F11+G11+H11+I11</f>
        <v>422.995</v>
      </c>
      <c r="K11" s="9">
        <f t="shared" ref="K11:K21" si="4">+J11*15.2</f>
        <v>6429.5239999999994</v>
      </c>
      <c r="L11" s="9">
        <f t="shared" ref="L11:L21" si="5">+K11*2</f>
        <v>12859.047999999999</v>
      </c>
      <c r="M11" s="9">
        <f t="shared" ref="M11:M21" si="6">+J11*40</f>
        <v>16919.8</v>
      </c>
      <c r="N11" s="9">
        <f t="shared" ref="N11:N21" si="7">+L11*12</f>
        <v>154308.576</v>
      </c>
      <c r="O11" s="10">
        <f t="shared" ref="O11:O21" si="8">+M11+N11</f>
        <v>171228.37599999999</v>
      </c>
      <c r="P11" s="46"/>
    </row>
    <row r="12" spans="1:16" x14ac:dyDescent="0.25">
      <c r="A12" s="5" t="s">
        <v>22</v>
      </c>
      <c r="B12" s="6" t="s">
        <v>19</v>
      </c>
      <c r="C12" s="7" t="s">
        <v>25</v>
      </c>
      <c r="D12" s="11" t="s">
        <v>26</v>
      </c>
      <c r="E12" s="7">
        <v>1</v>
      </c>
      <c r="F12" s="9">
        <v>126.01</v>
      </c>
      <c r="G12" s="9">
        <f t="shared" si="0"/>
        <v>31.502500000000001</v>
      </c>
      <c r="H12" s="9">
        <f t="shared" si="1"/>
        <v>31.502500000000001</v>
      </c>
      <c r="I12" s="9">
        <f t="shared" si="2"/>
        <v>6.3005000000000004</v>
      </c>
      <c r="J12" s="9">
        <f t="shared" si="3"/>
        <v>195.31550000000001</v>
      </c>
      <c r="K12" s="9">
        <f t="shared" si="4"/>
        <v>2968.7955999999999</v>
      </c>
      <c r="L12" s="9">
        <f t="shared" si="5"/>
        <v>5937.5911999999998</v>
      </c>
      <c r="M12" s="9">
        <f t="shared" si="6"/>
        <v>7812.6200000000008</v>
      </c>
      <c r="N12" s="9">
        <f t="shared" si="7"/>
        <v>71251.094400000002</v>
      </c>
      <c r="O12" s="10">
        <f t="shared" si="8"/>
        <v>79063.714399999997</v>
      </c>
      <c r="P12" s="46"/>
    </row>
    <row r="13" spans="1:16" x14ac:dyDescent="0.25">
      <c r="A13" s="5" t="s">
        <v>22</v>
      </c>
      <c r="B13" s="6" t="s">
        <v>19</v>
      </c>
      <c r="C13" s="7" t="s">
        <v>27</v>
      </c>
      <c r="D13" s="11" t="s">
        <v>28</v>
      </c>
      <c r="E13" s="7">
        <v>1</v>
      </c>
      <c r="F13" s="9">
        <v>131.4</v>
      </c>
      <c r="G13" s="9">
        <f t="shared" si="0"/>
        <v>32.85</v>
      </c>
      <c r="H13" s="9">
        <f t="shared" si="1"/>
        <v>32.85</v>
      </c>
      <c r="I13" s="9">
        <f t="shared" si="2"/>
        <v>6.57</v>
      </c>
      <c r="J13" s="9">
        <f t="shared" si="3"/>
        <v>203.67</v>
      </c>
      <c r="K13" s="9">
        <f t="shared" si="4"/>
        <v>3095.7839999999997</v>
      </c>
      <c r="L13" s="9">
        <f t="shared" si="5"/>
        <v>6191.5679999999993</v>
      </c>
      <c r="M13" s="9">
        <f t="shared" si="6"/>
        <v>8146.7999999999993</v>
      </c>
      <c r="N13" s="9">
        <f t="shared" si="7"/>
        <v>74298.815999999992</v>
      </c>
      <c r="O13" s="10">
        <f t="shared" si="8"/>
        <v>82445.615999999995</v>
      </c>
      <c r="P13" s="46"/>
    </row>
    <row r="14" spans="1:16" x14ac:dyDescent="0.25">
      <c r="A14" s="5" t="s">
        <v>22</v>
      </c>
      <c r="B14" s="6" t="s">
        <v>19</v>
      </c>
      <c r="C14" s="7" t="s">
        <v>29</v>
      </c>
      <c r="D14" s="11" t="s">
        <v>30</v>
      </c>
      <c r="E14" s="7">
        <v>1</v>
      </c>
      <c r="F14" s="9">
        <v>135.59</v>
      </c>
      <c r="G14" s="9">
        <f t="shared" si="0"/>
        <v>33.897500000000001</v>
      </c>
      <c r="H14" s="9">
        <f t="shared" si="1"/>
        <v>33.897500000000001</v>
      </c>
      <c r="I14" s="9">
        <f t="shared" si="2"/>
        <v>6.7795000000000005</v>
      </c>
      <c r="J14" s="9">
        <f t="shared" si="3"/>
        <v>210.16450000000003</v>
      </c>
      <c r="K14" s="9">
        <f t="shared" si="4"/>
        <v>3194.5004000000004</v>
      </c>
      <c r="L14" s="9">
        <f t="shared" si="5"/>
        <v>6389.0008000000007</v>
      </c>
      <c r="M14" s="9">
        <f t="shared" si="6"/>
        <v>8406.5800000000017</v>
      </c>
      <c r="N14" s="9">
        <f t="shared" si="7"/>
        <v>76668.009600000005</v>
      </c>
      <c r="O14" s="10">
        <f t="shared" si="8"/>
        <v>85074.589600000007</v>
      </c>
      <c r="P14" s="46"/>
    </row>
    <row r="15" spans="1:16" x14ac:dyDescent="0.25">
      <c r="A15" s="5" t="s">
        <v>22</v>
      </c>
      <c r="B15" s="6" t="s">
        <v>19</v>
      </c>
      <c r="C15" s="7" t="s">
        <v>31</v>
      </c>
      <c r="D15" s="8" t="s">
        <v>32</v>
      </c>
      <c r="E15" s="7">
        <v>1</v>
      </c>
      <c r="F15" s="9">
        <v>91.13</v>
      </c>
      <c r="G15" s="9">
        <f t="shared" si="0"/>
        <v>22.782499999999999</v>
      </c>
      <c r="H15" s="9">
        <f t="shared" si="1"/>
        <v>22.782499999999999</v>
      </c>
      <c r="I15" s="9">
        <f t="shared" si="2"/>
        <v>4.5564999999999998</v>
      </c>
      <c r="J15" s="9">
        <f t="shared" si="3"/>
        <v>141.25149999999999</v>
      </c>
      <c r="K15" s="9">
        <f t="shared" si="4"/>
        <v>2147.0227999999997</v>
      </c>
      <c r="L15" s="9">
        <f t="shared" si="5"/>
        <v>4294.0455999999995</v>
      </c>
      <c r="M15" s="9">
        <f t="shared" si="6"/>
        <v>5650.0599999999995</v>
      </c>
      <c r="N15" s="9">
        <f t="shared" si="7"/>
        <v>51528.547199999994</v>
      </c>
      <c r="O15" s="10">
        <f t="shared" si="8"/>
        <v>57178.607199999991</v>
      </c>
      <c r="P15" s="46"/>
    </row>
    <row r="16" spans="1:16" x14ac:dyDescent="0.25">
      <c r="A16" s="5" t="s">
        <v>22</v>
      </c>
      <c r="B16" s="6" t="s">
        <v>19</v>
      </c>
      <c r="C16" s="7" t="s">
        <v>33</v>
      </c>
      <c r="D16" s="11" t="s">
        <v>34</v>
      </c>
      <c r="E16" s="7">
        <v>1</v>
      </c>
      <c r="F16" s="9">
        <v>143.63</v>
      </c>
      <c r="G16" s="9">
        <f t="shared" si="0"/>
        <v>35.907499999999999</v>
      </c>
      <c r="H16" s="9">
        <f t="shared" si="1"/>
        <v>35.907499999999999</v>
      </c>
      <c r="I16" s="9">
        <f t="shared" si="2"/>
        <v>7.1814999999999998</v>
      </c>
      <c r="J16" s="9">
        <f t="shared" si="3"/>
        <v>222.62649999999999</v>
      </c>
      <c r="K16" s="9">
        <f t="shared" si="4"/>
        <v>3383.9227999999998</v>
      </c>
      <c r="L16" s="9">
        <f t="shared" si="5"/>
        <v>6767.8455999999996</v>
      </c>
      <c r="M16" s="9">
        <f t="shared" si="6"/>
        <v>8905.06</v>
      </c>
      <c r="N16" s="9">
        <f t="shared" si="7"/>
        <v>81214.147199999992</v>
      </c>
      <c r="O16" s="10">
        <f t="shared" si="8"/>
        <v>90119.20719999999</v>
      </c>
      <c r="P16" s="46"/>
    </row>
    <row r="17" spans="1:16" x14ac:dyDescent="0.25">
      <c r="A17" s="5" t="s">
        <v>22</v>
      </c>
      <c r="B17" s="6" t="s">
        <v>19</v>
      </c>
      <c r="C17" s="7" t="s">
        <v>35</v>
      </c>
      <c r="D17" s="11" t="s">
        <v>36</v>
      </c>
      <c r="E17" s="7">
        <v>1</v>
      </c>
      <c r="F17" s="9">
        <v>144.58000000000001</v>
      </c>
      <c r="G17" s="9">
        <f t="shared" si="0"/>
        <v>36.145000000000003</v>
      </c>
      <c r="H17" s="9">
        <f t="shared" si="1"/>
        <v>36.145000000000003</v>
      </c>
      <c r="I17" s="9">
        <f t="shared" si="2"/>
        <v>7.229000000000001</v>
      </c>
      <c r="J17" s="9">
        <f t="shared" si="3"/>
        <v>224.09900000000005</v>
      </c>
      <c r="K17" s="9">
        <f t="shared" si="4"/>
        <v>3406.3048000000003</v>
      </c>
      <c r="L17" s="9">
        <f t="shared" si="5"/>
        <v>6812.6096000000007</v>
      </c>
      <c r="M17" s="9">
        <f t="shared" si="6"/>
        <v>8963.9600000000028</v>
      </c>
      <c r="N17" s="9">
        <f t="shared" si="7"/>
        <v>81751.315200000012</v>
      </c>
      <c r="O17" s="10">
        <f t="shared" si="8"/>
        <v>90715.275200000018</v>
      </c>
      <c r="P17" s="46"/>
    </row>
    <row r="18" spans="1:16" x14ac:dyDescent="0.25">
      <c r="A18" s="5" t="s">
        <v>22</v>
      </c>
      <c r="B18" s="6" t="s">
        <v>19</v>
      </c>
      <c r="C18" s="7" t="s">
        <v>37</v>
      </c>
      <c r="D18" s="11" t="s">
        <v>38</v>
      </c>
      <c r="E18" s="7">
        <v>1</v>
      </c>
      <c r="F18" s="9">
        <v>152.13</v>
      </c>
      <c r="G18" s="9">
        <f t="shared" si="0"/>
        <v>38.032499999999999</v>
      </c>
      <c r="H18" s="9">
        <f t="shared" si="1"/>
        <v>38.032499999999999</v>
      </c>
      <c r="I18" s="9">
        <f t="shared" si="2"/>
        <v>7.6065000000000005</v>
      </c>
      <c r="J18" s="9">
        <f t="shared" si="3"/>
        <v>235.8015</v>
      </c>
      <c r="K18" s="9">
        <f t="shared" si="4"/>
        <v>3584.1828</v>
      </c>
      <c r="L18" s="9">
        <f t="shared" si="5"/>
        <v>7168.3656000000001</v>
      </c>
      <c r="M18" s="9">
        <f t="shared" si="6"/>
        <v>9432.06</v>
      </c>
      <c r="N18" s="9">
        <f t="shared" si="7"/>
        <v>86020.387199999997</v>
      </c>
      <c r="O18" s="10">
        <f t="shared" si="8"/>
        <v>95452.447199999995</v>
      </c>
      <c r="P18" s="46"/>
    </row>
    <row r="19" spans="1:16" x14ac:dyDescent="0.25">
      <c r="A19" s="5" t="s">
        <v>22</v>
      </c>
      <c r="B19" s="6" t="s">
        <v>19</v>
      </c>
      <c r="C19" s="7" t="s">
        <v>39</v>
      </c>
      <c r="D19" s="11" t="s">
        <v>40</v>
      </c>
      <c r="E19" s="7">
        <v>1</v>
      </c>
      <c r="F19" s="9">
        <v>115.12</v>
      </c>
      <c r="G19" s="9">
        <f t="shared" si="0"/>
        <v>28.78</v>
      </c>
      <c r="H19" s="9">
        <f t="shared" si="1"/>
        <v>28.78</v>
      </c>
      <c r="I19" s="9">
        <f t="shared" si="2"/>
        <v>5.7560000000000002</v>
      </c>
      <c r="J19" s="9">
        <f t="shared" si="3"/>
        <v>178.43600000000001</v>
      </c>
      <c r="K19" s="9">
        <f t="shared" si="4"/>
        <v>2712.2271999999998</v>
      </c>
      <c r="L19" s="9">
        <f t="shared" si="5"/>
        <v>5424.4543999999996</v>
      </c>
      <c r="M19" s="9">
        <f t="shared" si="6"/>
        <v>7137.4400000000005</v>
      </c>
      <c r="N19" s="9">
        <f t="shared" si="7"/>
        <v>65093.452799999999</v>
      </c>
      <c r="O19" s="10">
        <f t="shared" si="8"/>
        <v>72230.892800000001</v>
      </c>
      <c r="P19" s="46"/>
    </row>
    <row r="20" spans="1:16" x14ac:dyDescent="0.25">
      <c r="A20" s="5" t="s">
        <v>22</v>
      </c>
      <c r="B20" s="6" t="s">
        <v>19</v>
      </c>
      <c r="C20" s="7" t="s">
        <v>41</v>
      </c>
      <c r="D20" s="11" t="s">
        <v>42</v>
      </c>
      <c r="E20" s="7">
        <v>1</v>
      </c>
      <c r="F20" s="9">
        <v>103.54</v>
      </c>
      <c r="G20" s="9">
        <f t="shared" si="0"/>
        <v>25.885000000000002</v>
      </c>
      <c r="H20" s="9">
        <f t="shared" si="1"/>
        <v>25.885000000000002</v>
      </c>
      <c r="I20" s="9">
        <f t="shared" si="2"/>
        <v>5.1770000000000005</v>
      </c>
      <c r="J20" s="9">
        <f t="shared" si="3"/>
        <v>160.48699999999999</v>
      </c>
      <c r="K20" s="9">
        <f t="shared" si="4"/>
        <v>2439.4023999999999</v>
      </c>
      <c r="L20" s="9">
        <f t="shared" si="5"/>
        <v>4878.8047999999999</v>
      </c>
      <c r="M20" s="9">
        <f t="shared" si="6"/>
        <v>6419.48</v>
      </c>
      <c r="N20" s="9">
        <f t="shared" si="7"/>
        <v>58545.657599999999</v>
      </c>
      <c r="O20" s="10">
        <f t="shared" si="8"/>
        <v>64965.137600000002</v>
      </c>
      <c r="P20" s="46"/>
    </row>
    <row r="21" spans="1:16" x14ac:dyDescent="0.25">
      <c r="A21" s="5" t="s">
        <v>22</v>
      </c>
      <c r="B21" s="6" t="s">
        <v>19</v>
      </c>
      <c r="C21" s="7" t="s">
        <v>43</v>
      </c>
      <c r="D21" s="11" t="s">
        <v>104</v>
      </c>
      <c r="E21" s="7">
        <v>1</v>
      </c>
      <c r="F21" s="9">
        <v>100.18</v>
      </c>
      <c r="G21" s="9">
        <f t="shared" si="0"/>
        <v>25.045000000000002</v>
      </c>
      <c r="H21" s="9">
        <f t="shared" si="1"/>
        <v>25.045000000000002</v>
      </c>
      <c r="I21" s="9">
        <f t="shared" si="2"/>
        <v>5.0090000000000003</v>
      </c>
      <c r="J21" s="9">
        <f t="shared" si="3"/>
        <v>155.279</v>
      </c>
      <c r="K21" s="9">
        <f t="shared" si="4"/>
        <v>2360.2408</v>
      </c>
      <c r="L21" s="9">
        <f t="shared" si="5"/>
        <v>4720.4816000000001</v>
      </c>
      <c r="M21" s="9">
        <f t="shared" si="6"/>
        <v>6211.16</v>
      </c>
      <c r="N21" s="9">
        <f t="shared" si="7"/>
        <v>56645.779200000004</v>
      </c>
      <c r="O21" s="10">
        <f t="shared" si="8"/>
        <v>62856.939200000008</v>
      </c>
      <c r="P21" s="46"/>
    </row>
    <row r="22" spans="1:16" x14ac:dyDescent="0.25">
      <c r="A22" s="5"/>
      <c r="B22" s="6"/>
      <c r="C22" s="7"/>
      <c r="D22" s="8"/>
      <c r="E22" s="7"/>
      <c r="F22" s="9"/>
      <c r="G22" s="9"/>
      <c r="H22" s="9"/>
      <c r="I22" s="9"/>
      <c r="J22" s="9"/>
      <c r="K22" s="9"/>
      <c r="L22" s="9"/>
      <c r="M22" s="9"/>
      <c r="N22" s="9"/>
      <c r="O22" s="12"/>
      <c r="P22" s="46"/>
    </row>
    <row r="23" spans="1:16" x14ac:dyDescent="0.25">
      <c r="A23" s="34"/>
      <c r="B23" s="35"/>
      <c r="C23" s="36" t="s">
        <v>45</v>
      </c>
      <c r="D23" s="36"/>
      <c r="E23" s="36">
        <v>12</v>
      </c>
      <c r="F23" s="37">
        <f>SUM(F10:F21)</f>
        <v>2094.4199999999996</v>
      </c>
      <c r="G23" s="37">
        <f t="shared" ref="G23:O23" si="9">SUM(G10:G21)</f>
        <v>523.6049999999999</v>
      </c>
      <c r="H23" s="37">
        <f t="shared" si="9"/>
        <v>523.6049999999999</v>
      </c>
      <c r="I23" s="37">
        <f t="shared" si="9"/>
        <v>104.721</v>
      </c>
      <c r="J23" s="37">
        <f t="shared" si="9"/>
        <v>3246.3510000000001</v>
      </c>
      <c r="K23" s="37">
        <f t="shared" si="9"/>
        <v>49344.535199999998</v>
      </c>
      <c r="L23" s="37">
        <f t="shared" si="9"/>
        <v>98689.070399999997</v>
      </c>
      <c r="M23" s="37">
        <f t="shared" si="9"/>
        <v>129854.04000000001</v>
      </c>
      <c r="N23" s="37">
        <f t="shared" si="9"/>
        <v>1184268.8448000001</v>
      </c>
      <c r="O23" s="37">
        <f t="shared" si="9"/>
        <v>1314122.8847999999</v>
      </c>
      <c r="P23" s="46"/>
    </row>
    <row r="24" spans="1:16" x14ac:dyDescent="0.25">
      <c r="A24" s="5"/>
      <c r="B24" s="6"/>
      <c r="C24" s="7"/>
      <c r="D24" s="7"/>
      <c r="E24" s="7"/>
      <c r="F24" s="9"/>
      <c r="G24" s="9"/>
      <c r="H24" s="9"/>
      <c r="I24" s="9"/>
      <c r="J24" s="9"/>
      <c r="K24" s="9"/>
      <c r="L24" s="13" t="s">
        <v>2</v>
      </c>
      <c r="M24" s="9"/>
      <c r="N24" s="9"/>
      <c r="O24" s="12"/>
      <c r="P24" s="46"/>
    </row>
    <row r="25" spans="1:16" x14ac:dyDescent="0.25">
      <c r="A25" s="5" t="s">
        <v>22</v>
      </c>
      <c r="B25" s="6" t="s">
        <v>46</v>
      </c>
      <c r="C25" s="7" t="s">
        <v>47</v>
      </c>
      <c r="D25" s="11" t="s">
        <v>48</v>
      </c>
      <c r="E25" s="7">
        <v>1</v>
      </c>
      <c r="F25" s="9">
        <v>236.99</v>
      </c>
      <c r="G25" s="9">
        <f t="shared" ref="G25:G30" si="10">+F25*0.25</f>
        <v>59.247500000000002</v>
      </c>
      <c r="H25" s="9">
        <f t="shared" ref="H25:H30" si="11">+F25*0.25</f>
        <v>59.247500000000002</v>
      </c>
      <c r="I25" s="9">
        <f t="shared" ref="I25:I30" si="12">+F25*0.05</f>
        <v>11.849500000000001</v>
      </c>
      <c r="J25" s="9">
        <f t="shared" ref="J25:J30" si="13">+F25+G25+H25+I25</f>
        <v>367.33449999999999</v>
      </c>
      <c r="K25" s="9">
        <f t="shared" ref="K25:K30" si="14">+J25*15.2</f>
        <v>5583.4843999999994</v>
      </c>
      <c r="L25" s="9">
        <f t="shared" ref="L25:L30" si="15">+K25*2</f>
        <v>11166.968799999999</v>
      </c>
      <c r="M25" s="9">
        <f t="shared" ref="M25:M30" si="16">+J25*40</f>
        <v>14693.38</v>
      </c>
      <c r="N25" s="9">
        <f t="shared" ref="N25:N30" si="17">+L25*12</f>
        <v>134003.62559999997</v>
      </c>
      <c r="O25" s="10">
        <f t="shared" ref="O25:O30" si="18">+M25+N25</f>
        <v>148697.00559999997</v>
      </c>
      <c r="P25" s="46"/>
    </row>
    <row r="26" spans="1:16" x14ac:dyDescent="0.25">
      <c r="A26" s="5" t="s">
        <v>22</v>
      </c>
      <c r="B26" s="6" t="s">
        <v>46</v>
      </c>
      <c r="C26" s="7" t="s">
        <v>49</v>
      </c>
      <c r="D26" s="8" t="s">
        <v>50</v>
      </c>
      <c r="E26" s="7">
        <v>1</v>
      </c>
      <c r="F26" s="9">
        <v>236.99</v>
      </c>
      <c r="G26" s="9">
        <f t="shared" si="10"/>
        <v>59.247500000000002</v>
      </c>
      <c r="H26" s="9">
        <f t="shared" si="11"/>
        <v>59.247500000000002</v>
      </c>
      <c r="I26" s="9">
        <f t="shared" si="12"/>
        <v>11.849500000000001</v>
      </c>
      <c r="J26" s="9">
        <f t="shared" si="13"/>
        <v>367.33449999999999</v>
      </c>
      <c r="K26" s="9">
        <f t="shared" si="14"/>
        <v>5583.4843999999994</v>
      </c>
      <c r="L26" s="9">
        <f t="shared" si="15"/>
        <v>11166.968799999999</v>
      </c>
      <c r="M26" s="9">
        <f t="shared" si="16"/>
        <v>14693.38</v>
      </c>
      <c r="N26" s="9">
        <f t="shared" si="17"/>
        <v>134003.62559999997</v>
      </c>
      <c r="O26" s="10">
        <f t="shared" si="18"/>
        <v>148697.00559999997</v>
      </c>
      <c r="P26" s="46"/>
    </row>
    <row r="27" spans="1:16" x14ac:dyDescent="0.25">
      <c r="A27" s="5" t="s">
        <v>22</v>
      </c>
      <c r="B27" s="6" t="s">
        <v>46</v>
      </c>
      <c r="C27" s="7" t="s">
        <v>51</v>
      </c>
      <c r="D27" s="11" t="s">
        <v>52</v>
      </c>
      <c r="E27" s="7">
        <v>1</v>
      </c>
      <c r="F27" s="9">
        <v>148.1</v>
      </c>
      <c r="G27" s="9">
        <f t="shared" si="10"/>
        <v>37.024999999999999</v>
      </c>
      <c r="H27" s="9">
        <f t="shared" si="11"/>
        <v>37.024999999999999</v>
      </c>
      <c r="I27" s="9">
        <f t="shared" si="12"/>
        <v>7.4050000000000002</v>
      </c>
      <c r="J27" s="9">
        <f t="shared" si="13"/>
        <v>229.55500000000001</v>
      </c>
      <c r="K27" s="9">
        <f t="shared" si="14"/>
        <v>3489.2359999999999</v>
      </c>
      <c r="L27" s="9">
        <f t="shared" si="15"/>
        <v>6978.4719999999998</v>
      </c>
      <c r="M27" s="9">
        <f t="shared" si="16"/>
        <v>9182.2000000000007</v>
      </c>
      <c r="N27" s="9">
        <f t="shared" si="17"/>
        <v>83741.66399999999</v>
      </c>
      <c r="O27" s="10">
        <f t="shared" si="18"/>
        <v>92923.863999999987</v>
      </c>
      <c r="P27" s="46"/>
    </row>
    <row r="28" spans="1:16" x14ac:dyDescent="0.25">
      <c r="A28" s="5" t="s">
        <v>22</v>
      </c>
      <c r="B28" s="6" t="s">
        <v>46</v>
      </c>
      <c r="C28" s="7" t="s">
        <v>53</v>
      </c>
      <c r="D28" s="11" t="s">
        <v>54</v>
      </c>
      <c r="E28" s="7">
        <v>1</v>
      </c>
      <c r="F28" s="9">
        <v>148.1</v>
      </c>
      <c r="G28" s="9">
        <f t="shared" si="10"/>
        <v>37.024999999999999</v>
      </c>
      <c r="H28" s="9">
        <f t="shared" si="11"/>
        <v>37.024999999999999</v>
      </c>
      <c r="I28" s="9">
        <f t="shared" si="12"/>
        <v>7.4050000000000002</v>
      </c>
      <c r="J28" s="9">
        <f t="shared" si="13"/>
        <v>229.55500000000001</v>
      </c>
      <c r="K28" s="9">
        <f t="shared" si="14"/>
        <v>3489.2359999999999</v>
      </c>
      <c r="L28" s="9">
        <f t="shared" si="15"/>
        <v>6978.4719999999998</v>
      </c>
      <c r="M28" s="9">
        <f t="shared" si="16"/>
        <v>9182.2000000000007</v>
      </c>
      <c r="N28" s="9">
        <f t="shared" si="17"/>
        <v>83741.66399999999</v>
      </c>
      <c r="O28" s="10">
        <f t="shared" si="18"/>
        <v>92923.863999999987</v>
      </c>
      <c r="P28" s="46"/>
    </row>
    <row r="29" spans="1:16" x14ac:dyDescent="0.25">
      <c r="A29" s="5" t="s">
        <v>22</v>
      </c>
      <c r="B29" s="6" t="s">
        <v>46</v>
      </c>
      <c r="C29" s="7" t="s">
        <v>55</v>
      </c>
      <c r="D29" s="11" t="s">
        <v>56</v>
      </c>
      <c r="E29" s="7">
        <v>1</v>
      </c>
      <c r="F29" s="9">
        <v>98.74</v>
      </c>
      <c r="G29" s="9">
        <f t="shared" si="10"/>
        <v>24.684999999999999</v>
      </c>
      <c r="H29" s="9">
        <f t="shared" si="11"/>
        <v>24.684999999999999</v>
      </c>
      <c r="I29" s="9">
        <f t="shared" si="12"/>
        <v>4.9370000000000003</v>
      </c>
      <c r="J29" s="9">
        <f t="shared" si="13"/>
        <v>153.047</v>
      </c>
      <c r="K29" s="9">
        <f t="shared" si="14"/>
        <v>2326.3143999999998</v>
      </c>
      <c r="L29" s="9">
        <f t="shared" si="15"/>
        <v>4652.6287999999995</v>
      </c>
      <c r="M29" s="9">
        <f t="shared" si="16"/>
        <v>6121.88</v>
      </c>
      <c r="N29" s="9">
        <f t="shared" si="17"/>
        <v>55831.545599999998</v>
      </c>
      <c r="O29" s="10">
        <f t="shared" si="18"/>
        <v>61953.425599999995</v>
      </c>
      <c r="P29" s="46"/>
    </row>
    <row r="30" spans="1:16" x14ac:dyDescent="0.25">
      <c r="A30" s="5" t="s">
        <v>22</v>
      </c>
      <c r="B30" s="6" t="s">
        <v>46</v>
      </c>
      <c r="C30" s="7" t="s">
        <v>57</v>
      </c>
      <c r="D30" s="11" t="s">
        <v>58</v>
      </c>
      <c r="E30" s="7">
        <v>1</v>
      </c>
      <c r="F30" s="9">
        <v>122.61</v>
      </c>
      <c r="G30" s="9">
        <f t="shared" si="10"/>
        <v>30.6525</v>
      </c>
      <c r="H30" s="9">
        <f t="shared" si="11"/>
        <v>30.6525</v>
      </c>
      <c r="I30" s="9">
        <f t="shared" si="12"/>
        <v>6.1305000000000005</v>
      </c>
      <c r="J30" s="9">
        <f t="shared" si="13"/>
        <v>190.0455</v>
      </c>
      <c r="K30" s="9">
        <f t="shared" si="14"/>
        <v>2888.6916000000001</v>
      </c>
      <c r="L30" s="9">
        <f t="shared" si="15"/>
        <v>5777.3832000000002</v>
      </c>
      <c r="M30" s="9">
        <f t="shared" si="16"/>
        <v>7601.82</v>
      </c>
      <c r="N30" s="9">
        <f t="shared" si="17"/>
        <v>69328.598400000003</v>
      </c>
      <c r="O30" s="10">
        <f t="shared" si="18"/>
        <v>76930.418399999995</v>
      </c>
      <c r="P30" s="46"/>
    </row>
    <row r="31" spans="1:16" x14ac:dyDescent="0.25">
      <c r="A31" s="5"/>
      <c r="B31" s="6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10">
        <v>0</v>
      </c>
      <c r="P31" s="46"/>
    </row>
    <row r="32" spans="1:16" x14ac:dyDescent="0.25">
      <c r="A32" s="34"/>
      <c r="B32" s="35"/>
      <c r="C32" s="36" t="s">
        <v>45</v>
      </c>
      <c r="D32" s="36"/>
      <c r="E32" s="36">
        <v>6</v>
      </c>
      <c r="F32" s="37">
        <f>SUM(F25:F30)</f>
        <v>991.53000000000009</v>
      </c>
      <c r="G32" s="37">
        <f t="shared" ref="G32:O32" si="19">SUM(G25:G30)</f>
        <v>247.88250000000002</v>
      </c>
      <c r="H32" s="37">
        <f t="shared" si="19"/>
        <v>247.88250000000002</v>
      </c>
      <c r="I32" s="37">
        <f t="shared" si="19"/>
        <v>49.576499999999996</v>
      </c>
      <c r="J32" s="37">
        <f t="shared" si="19"/>
        <v>1536.8715</v>
      </c>
      <c r="K32" s="37">
        <f t="shared" si="19"/>
        <v>23360.446799999998</v>
      </c>
      <c r="L32" s="37">
        <f t="shared" si="19"/>
        <v>46720.893599999996</v>
      </c>
      <c r="M32" s="37">
        <f t="shared" si="19"/>
        <v>61474.86</v>
      </c>
      <c r="N32" s="37">
        <f t="shared" si="19"/>
        <v>560650.72319999989</v>
      </c>
      <c r="O32" s="37">
        <f t="shared" si="19"/>
        <v>622125.58319999988</v>
      </c>
      <c r="P32" s="46"/>
    </row>
    <row r="33" spans="1:16" x14ac:dyDescent="0.25">
      <c r="A33" s="5"/>
      <c r="B33" s="6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10">
        <v>0</v>
      </c>
      <c r="P33" s="46"/>
    </row>
    <row r="34" spans="1:16" x14ac:dyDescent="0.25">
      <c r="A34" s="5" t="s">
        <v>22</v>
      </c>
      <c r="B34" s="6" t="s">
        <v>59</v>
      </c>
      <c r="C34" s="7" t="s">
        <v>60</v>
      </c>
      <c r="D34" s="11" t="s">
        <v>61</v>
      </c>
      <c r="E34" s="7">
        <v>1</v>
      </c>
      <c r="F34" s="9">
        <v>108.24</v>
      </c>
      <c r="G34" s="9">
        <f t="shared" ref="G34:G41" si="20">+F34*0.25</f>
        <v>27.06</v>
      </c>
      <c r="H34" s="9">
        <f t="shared" ref="H34:H41" si="21">+F34*0.25</f>
        <v>27.06</v>
      </c>
      <c r="I34" s="9">
        <f t="shared" ref="I34:I41" si="22">+F34*0.05</f>
        <v>5.4119999999999999</v>
      </c>
      <c r="J34" s="9">
        <f t="shared" ref="J34:J41" si="23">+F34+G34+H34+I34</f>
        <v>167.77199999999999</v>
      </c>
      <c r="K34" s="9">
        <f t="shared" ref="K34:K41" si="24">+J34*15.2</f>
        <v>2550.1343999999999</v>
      </c>
      <c r="L34" s="9">
        <f t="shared" ref="L34:L41" si="25">+K34*2</f>
        <v>5100.2687999999998</v>
      </c>
      <c r="M34" s="9">
        <f t="shared" ref="M34:M41" si="26">+J34*40</f>
        <v>6710.8799999999992</v>
      </c>
      <c r="N34" s="9">
        <f t="shared" ref="N34:N41" si="27">+L34*12</f>
        <v>61203.225599999998</v>
      </c>
      <c r="O34" s="10">
        <f t="shared" ref="O34:O41" si="28">+M34+N34</f>
        <v>67914.105599999995</v>
      </c>
      <c r="P34" s="46"/>
    </row>
    <row r="35" spans="1:16" x14ac:dyDescent="0.25">
      <c r="A35" s="5" t="s">
        <v>22</v>
      </c>
      <c r="B35" s="6" t="s">
        <v>59</v>
      </c>
      <c r="C35" s="7" t="s">
        <v>62</v>
      </c>
      <c r="D35" s="11" t="s">
        <v>63</v>
      </c>
      <c r="E35" s="7">
        <v>1</v>
      </c>
      <c r="F35" s="9">
        <v>104.44</v>
      </c>
      <c r="G35" s="9">
        <f t="shared" si="20"/>
        <v>26.11</v>
      </c>
      <c r="H35" s="9">
        <f t="shared" si="21"/>
        <v>26.11</v>
      </c>
      <c r="I35" s="9">
        <f t="shared" si="22"/>
        <v>5.2220000000000004</v>
      </c>
      <c r="J35" s="9">
        <f t="shared" si="23"/>
        <v>161.88200000000003</v>
      </c>
      <c r="K35" s="9">
        <f t="shared" si="24"/>
        <v>2460.6064000000006</v>
      </c>
      <c r="L35" s="9">
        <f t="shared" si="25"/>
        <v>4921.2128000000012</v>
      </c>
      <c r="M35" s="9">
        <f t="shared" si="26"/>
        <v>6475.2800000000016</v>
      </c>
      <c r="N35" s="9">
        <f t="shared" si="27"/>
        <v>59054.553600000014</v>
      </c>
      <c r="O35" s="10">
        <f t="shared" si="28"/>
        <v>65529.833600000013</v>
      </c>
      <c r="P35" s="46"/>
    </row>
    <row r="36" spans="1:16" x14ac:dyDescent="0.25">
      <c r="A36" s="5" t="s">
        <v>22</v>
      </c>
      <c r="B36" s="6" t="s">
        <v>59</v>
      </c>
      <c r="C36" s="7" t="s">
        <v>62</v>
      </c>
      <c r="D36" s="11" t="s">
        <v>64</v>
      </c>
      <c r="E36" s="7">
        <v>1</v>
      </c>
      <c r="F36" s="9">
        <v>104.44</v>
      </c>
      <c r="G36" s="9">
        <f t="shared" si="20"/>
        <v>26.11</v>
      </c>
      <c r="H36" s="9">
        <f t="shared" si="21"/>
        <v>26.11</v>
      </c>
      <c r="I36" s="9">
        <f t="shared" si="22"/>
        <v>5.2220000000000004</v>
      </c>
      <c r="J36" s="9">
        <f t="shared" si="23"/>
        <v>161.88200000000003</v>
      </c>
      <c r="K36" s="9">
        <f t="shared" si="24"/>
        <v>2460.6064000000006</v>
      </c>
      <c r="L36" s="9">
        <f t="shared" si="25"/>
        <v>4921.2128000000012</v>
      </c>
      <c r="M36" s="9">
        <f t="shared" si="26"/>
        <v>6475.2800000000016</v>
      </c>
      <c r="N36" s="9">
        <f t="shared" si="27"/>
        <v>59054.553600000014</v>
      </c>
      <c r="O36" s="10">
        <f t="shared" si="28"/>
        <v>65529.833600000013</v>
      </c>
      <c r="P36" s="46"/>
    </row>
    <row r="37" spans="1:16" x14ac:dyDescent="0.25">
      <c r="A37" s="5" t="s">
        <v>22</v>
      </c>
      <c r="B37" s="6" t="s">
        <v>59</v>
      </c>
      <c r="C37" s="7" t="s">
        <v>62</v>
      </c>
      <c r="D37" s="11" t="s">
        <v>65</v>
      </c>
      <c r="E37" s="7">
        <v>1</v>
      </c>
      <c r="F37" s="9">
        <v>104.44</v>
      </c>
      <c r="G37" s="9">
        <f t="shared" si="20"/>
        <v>26.11</v>
      </c>
      <c r="H37" s="9">
        <f t="shared" si="21"/>
        <v>26.11</v>
      </c>
      <c r="I37" s="9">
        <f t="shared" si="22"/>
        <v>5.2220000000000004</v>
      </c>
      <c r="J37" s="9">
        <f t="shared" si="23"/>
        <v>161.88200000000003</v>
      </c>
      <c r="K37" s="9">
        <f t="shared" si="24"/>
        <v>2460.6064000000006</v>
      </c>
      <c r="L37" s="9">
        <f t="shared" si="25"/>
        <v>4921.2128000000012</v>
      </c>
      <c r="M37" s="9">
        <f t="shared" si="26"/>
        <v>6475.2800000000016</v>
      </c>
      <c r="N37" s="9">
        <f t="shared" si="27"/>
        <v>59054.553600000014</v>
      </c>
      <c r="O37" s="10">
        <f t="shared" si="28"/>
        <v>65529.833600000013</v>
      </c>
      <c r="P37" s="46"/>
    </row>
    <row r="38" spans="1:16" x14ac:dyDescent="0.25">
      <c r="A38" s="5" t="s">
        <v>22</v>
      </c>
      <c r="B38" s="6" t="s">
        <v>59</v>
      </c>
      <c r="C38" s="7" t="s">
        <v>62</v>
      </c>
      <c r="D38" s="14" t="s">
        <v>66</v>
      </c>
      <c r="E38" s="7">
        <v>1</v>
      </c>
      <c r="F38" s="9">
        <v>104.44</v>
      </c>
      <c r="G38" s="9">
        <f t="shared" si="20"/>
        <v>26.11</v>
      </c>
      <c r="H38" s="9">
        <f t="shared" si="21"/>
        <v>26.11</v>
      </c>
      <c r="I38" s="9">
        <f t="shared" si="22"/>
        <v>5.2220000000000004</v>
      </c>
      <c r="J38" s="9">
        <f t="shared" si="23"/>
        <v>161.88200000000003</v>
      </c>
      <c r="K38" s="9">
        <f t="shared" si="24"/>
        <v>2460.6064000000006</v>
      </c>
      <c r="L38" s="9">
        <f t="shared" si="25"/>
        <v>4921.2128000000012</v>
      </c>
      <c r="M38" s="9">
        <f t="shared" si="26"/>
        <v>6475.2800000000016</v>
      </c>
      <c r="N38" s="9">
        <f t="shared" si="27"/>
        <v>59054.553600000014</v>
      </c>
      <c r="O38" s="10">
        <f t="shared" si="28"/>
        <v>65529.833600000013</v>
      </c>
      <c r="P38" s="46"/>
    </row>
    <row r="39" spans="1:16" x14ac:dyDescent="0.25">
      <c r="A39" s="5" t="s">
        <v>22</v>
      </c>
      <c r="B39" s="6" t="s">
        <v>59</v>
      </c>
      <c r="C39" s="7" t="s">
        <v>62</v>
      </c>
      <c r="D39" s="11" t="s">
        <v>67</v>
      </c>
      <c r="E39" s="7">
        <v>1</v>
      </c>
      <c r="F39" s="9">
        <v>104.44</v>
      </c>
      <c r="G39" s="9">
        <f t="shared" si="20"/>
        <v>26.11</v>
      </c>
      <c r="H39" s="9">
        <f t="shared" si="21"/>
        <v>26.11</v>
      </c>
      <c r="I39" s="9">
        <f t="shared" si="22"/>
        <v>5.2220000000000004</v>
      </c>
      <c r="J39" s="9">
        <f t="shared" si="23"/>
        <v>161.88200000000003</v>
      </c>
      <c r="K39" s="9">
        <f t="shared" si="24"/>
        <v>2460.6064000000006</v>
      </c>
      <c r="L39" s="9">
        <f t="shared" si="25"/>
        <v>4921.2128000000012</v>
      </c>
      <c r="M39" s="9">
        <f t="shared" si="26"/>
        <v>6475.2800000000016</v>
      </c>
      <c r="N39" s="9">
        <f t="shared" si="27"/>
        <v>59054.553600000014</v>
      </c>
      <c r="O39" s="10">
        <f t="shared" si="28"/>
        <v>65529.833600000013</v>
      </c>
      <c r="P39" s="46"/>
    </row>
    <row r="40" spans="1:16" x14ac:dyDescent="0.25">
      <c r="A40" s="5" t="s">
        <v>22</v>
      </c>
      <c r="B40" s="6" t="s">
        <v>59</v>
      </c>
      <c r="C40" s="7" t="s">
        <v>62</v>
      </c>
      <c r="D40" s="11" t="s">
        <v>68</v>
      </c>
      <c r="E40" s="7">
        <v>1</v>
      </c>
      <c r="F40" s="9">
        <v>104.44</v>
      </c>
      <c r="G40" s="9">
        <f t="shared" si="20"/>
        <v>26.11</v>
      </c>
      <c r="H40" s="9">
        <f t="shared" si="21"/>
        <v>26.11</v>
      </c>
      <c r="I40" s="9">
        <f t="shared" si="22"/>
        <v>5.2220000000000004</v>
      </c>
      <c r="J40" s="9">
        <f t="shared" si="23"/>
        <v>161.88200000000003</v>
      </c>
      <c r="K40" s="9">
        <f t="shared" si="24"/>
        <v>2460.6064000000006</v>
      </c>
      <c r="L40" s="9">
        <f t="shared" si="25"/>
        <v>4921.2128000000012</v>
      </c>
      <c r="M40" s="9">
        <f t="shared" si="26"/>
        <v>6475.2800000000016</v>
      </c>
      <c r="N40" s="9">
        <f t="shared" si="27"/>
        <v>59054.553600000014</v>
      </c>
      <c r="O40" s="10">
        <f t="shared" si="28"/>
        <v>65529.833600000013</v>
      </c>
      <c r="P40" s="46"/>
    </row>
    <row r="41" spans="1:16" x14ac:dyDescent="0.25">
      <c r="A41" s="5" t="s">
        <v>22</v>
      </c>
      <c r="B41" s="6" t="s">
        <v>59</v>
      </c>
      <c r="C41" s="7" t="s">
        <v>43</v>
      </c>
      <c r="D41" s="8" t="s">
        <v>69</v>
      </c>
      <c r="E41" s="7">
        <v>1</v>
      </c>
      <c r="F41" s="9">
        <v>100.18</v>
      </c>
      <c r="G41" s="9">
        <f t="shared" si="20"/>
        <v>25.045000000000002</v>
      </c>
      <c r="H41" s="9">
        <f t="shared" si="21"/>
        <v>25.045000000000002</v>
      </c>
      <c r="I41" s="9">
        <f t="shared" si="22"/>
        <v>5.0090000000000003</v>
      </c>
      <c r="J41" s="9">
        <f t="shared" si="23"/>
        <v>155.279</v>
      </c>
      <c r="K41" s="9">
        <f t="shared" si="24"/>
        <v>2360.2408</v>
      </c>
      <c r="L41" s="9">
        <f t="shared" si="25"/>
        <v>4720.4816000000001</v>
      </c>
      <c r="M41" s="9">
        <f t="shared" si="26"/>
        <v>6211.16</v>
      </c>
      <c r="N41" s="9">
        <f t="shared" si="27"/>
        <v>56645.779200000004</v>
      </c>
      <c r="O41" s="10">
        <f t="shared" si="28"/>
        <v>62856.939200000008</v>
      </c>
      <c r="P41" s="46"/>
    </row>
    <row r="42" spans="1:16" x14ac:dyDescent="0.25">
      <c r="A42" s="5"/>
      <c r="B42" s="6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10">
        <v>0</v>
      </c>
      <c r="P42" s="46"/>
    </row>
    <row r="43" spans="1:16" x14ac:dyDescent="0.25">
      <c r="A43" s="34"/>
      <c r="B43" s="35"/>
      <c r="C43" s="36" t="s">
        <v>45</v>
      </c>
      <c r="D43" s="36"/>
      <c r="E43" s="36">
        <v>8</v>
      </c>
      <c r="F43" s="37">
        <f>SUM(F34:F41)</f>
        <v>835.06000000000017</v>
      </c>
      <c r="G43" s="37">
        <f t="shared" ref="G43:O43" si="29">SUM(G34:G41)</f>
        <v>208.76500000000004</v>
      </c>
      <c r="H43" s="37">
        <f t="shared" si="29"/>
        <v>208.76500000000004</v>
      </c>
      <c r="I43" s="37">
        <f t="shared" si="29"/>
        <v>41.753000000000007</v>
      </c>
      <c r="J43" s="37">
        <f t="shared" si="29"/>
        <v>1294.3430000000003</v>
      </c>
      <c r="K43" s="37">
        <f t="shared" si="29"/>
        <v>19674.013600000002</v>
      </c>
      <c r="L43" s="37">
        <f t="shared" si="29"/>
        <v>39348.027200000004</v>
      </c>
      <c r="M43" s="37">
        <f t="shared" si="29"/>
        <v>51773.72</v>
      </c>
      <c r="N43" s="37">
        <f t="shared" si="29"/>
        <v>472176.32640000002</v>
      </c>
      <c r="O43" s="37">
        <f t="shared" si="29"/>
        <v>523950.04640000011</v>
      </c>
      <c r="P43" s="46"/>
    </row>
    <row r="44" spans="1:16" x14ac:dyDescent="0.25">
      <c r="A44" s="5"/>
      <c r="B44" s="6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10">
        <v>0</v>
      </c>
      <c r="P44" s="46"/>
    </row>
    <row r="45" spans="1:16" x14ac:dyDescent="0.25">
      <c r="A45" s="5" t="s">
        <v>22</v>
      </c>
      <c r="B45" s="6" t="s">
        <v>70</v>
      </c>
      <c r="C45" s="7" t="s">
        <v>71</v>
      </c>
      <c r="D45" s="11" t="s">
        <v>72</v>
      </c>
      <c r="E45" s="7">
        <v>1</v>
      </c>
      <c r="F45" s="9">
        <v>163.07</v>
      </c>
      <c r="G45" s="9">
        <f t="shared" ref="G45:G74" si="30">+F45*0.25</f>
        <v>40.767499999999998</v>
      </c>
      <c r="H45" s="9">
        <f t="shared" ref="H45:H74" si="31">+F45*0.25</f>
        <v>40.767499999999998</v>
      </c>
      <c r="I45" s="9">
        <f t="shared" ref="I45:I74" si="32">+F45*0.05</f>
        <v>8.1534999999999993</v>
      </c>
      <c r="J45" s="9">
        <f t="shared" ref="J45:J74" si="33">+F45+G45+H45+I45</f>
        <v>252.75849999999997</v>
      </c>
      <c r="K45" s="9">
        <f t="shared" ref="K45:K74" si="34">+J45*15.2</f>
        <v>3841.9291999999996</v>
      </c>
      <c r="L45" s="9">
        <f t="shared" ref="L45:L74" si="35">+K45*2</f>
        <v>7683.8583999999992</v>
      </c>
      <c r="M45" s="9">
        <f t="shared" ref="M45:M74" si="36">+J45*40</f>
        <v>10110.339999999998</v>
      </c>
      <c r="N45" s="9">
        <f t="shared" ref="N45:N74" si="37">+L45*12</f>
        <v>92206.300799999997</v>
      </c>
      <c r="O45" s="10">
        <f t="shared" ref="O45:O74" si="38">+M45+N45</f>
        <v>102316.64079999999</v>
      </c>
      <c r="P45" s="46"/>
    </row>
    <row r="46" spans="1:16" x14ac:dyDescent="0.25">
      <c r="A46" s="5" t="s">
        <v>22</v>
      </c>
      <c r="B46" s="6" t="s">
        <v>70</v>
      </c>
      <c r="C46" s="7" t="s">
        <v>73</v>
      </c>
      <c r="D46" s="11" t="s">
        <v>74</v>
      </c>
      <c r="E46" s="7">
        <v>1</v>
      </c>
      <c r="F46" s="9">
        <v>148.1</v>
      </c>
      <c r="G46" s="9">
        <f t="shared" si="30"/>
        <v>37.024999999999999</v>
      </c>
      <c r="H46" s="9">
        <f t="shared" si="31"/>
        <v>37.024999999999999</v>
      </c>
      <c r="I46" s="9">
        <f t="shared" si="32"/>
        <v>7.4050000000000002</v>
      </c>
      <c r="J46" s="9">
        <f t="shared" si="33"/>
        <v>229.55500000000001</v>
      </c>
      <c r="K46" s="9">
        <f t="shared" si="34"/>
        <v>3489.2359999999999</v>
      </c>
      <c r="L46" s="9">
        <f t="shared" si="35"/>
        <v>6978.4719999999998</v>
      </c>
      <c r="M46" s="9">
        <f t="shared" si="36"/>
        <v>9182.2000000000007</v>
      </c>
      <c r="N46" s="9">
        <f t="shared" si="37"/>
        <v>83741.66399999999</v>
      </c>
      <c r="O46" s="10">
        <f t="shared" si="38"/>
        <v>92923.863999999987</v>
      </c>
      <c r="P46" s="46"/>
    </row>
    <row r="47" spans="1:16" x14ac:dyDescent="0.25">
      <c r="A47" s="5" t="s">
        <v>22</v>
      </c>
      <c r="B47" s="6" t="s">
        <v>70</v>
      </c>
      <c r="C47" s="7" t="s">
        <v>75</v>
      </c>
      <c r="D47" s="11" t="s">
        <v>76</v>
      </c>
      <c r="E47" s="7">
        <v>1</v>
      </c>
      <c r="F47" s="9">
        <v>57.45</v>
      </c>
      <c r="G47" s="9">
        <f t="shared" si="30"/>
        <v>14.362500000000001</v>
      </c>
      <c r="H47" s="9">
        <f t="shared" si="31"/>
        <v>14.362500000000001</v>
      </c>
      <c r="I47" s="9">
        <f t="shared" si="32"/>
        <v>2.8725000000000005</v>
      </c>
      <c r="J47" s="9">
        <f t="shared" si="33"/>
        <v>89.047499999999999</v>
      </c>
      <c r="K47" s="9">
        <f t="shared" si="34"/>
        <v>1353.5219999999999</v>
      </c>
      <c r="L47" s="9">
        <f t="shared" si="35"/>
        <v>2707.0439999999999</v>
      </c>
      <c r="M47" s="9">
        <f t="shared" si="36"/>
        <v>3561.9</v>
      </c>
      <c r="N47" s="9">
        <f t="shared" si="37"/>
        <v>32484.527999999998</v>
      </c>
      <c r="O47" s="10">
        <f t="shared" si="38"/>
        <v>36046.428</v>
      </c>
      <c r="P47" s="46"/>
    </row>
    <row r="48" spans="1:16" x14ac:dyDescent="0.25">
      <c r="A48" s="5" t="s">
        <v>22</v>
      </c>
      <c r="B48" s="6" t="s">
        <v>70</v>
      </c>
      <c r="C48" s="7" t="s">
        <v>77</v>
      </c>
      <c r="D48" s="11" t="s">
        <v>78</v>
      </c>
      <c r="E48" s="7">
        <v>1</v>
      </c>
      <c r="F48" s="9">
        <v>122.61</v>
      </c>
      <c r="G48" s="9">
        <f t="shared" si="30"/>
        <v>30.6525</v>
      </c>
      <c r="H48" s="9">
        <f t="shared" si="31"/>
        <v>30.6525</v>
      </c>
      <c r="I48" s="9">
        <f t="shared" si="32"/>
        <v>6.1305000000000005</v>
      </c>
      <c r="J48" s="9">
        <f t="shared" si="33"/>
        <v>190.0455</v>
      </c>
      <c r="K48" s="9">
        <f t="shared" si="34"/>
        <v>2888.6916000000001</v>
      </c>
      <c r="L48" s="9">
        <f t="shared" si="35"/>
        <v>5777.3832000000002</v>
      </c>
      <c r="M48" s="9">
        <f t="shared" si="36"/>
        <v>7601.82</v>
      </c>
      <c r="N48" s="9">
        <f t="shared" si="37"/>
        <v>69328.598400000003</v>
      </c>
      <c r="O48" s="10">
        <f t="shared" si="38"/>
        <v>76930.418399999995</v>
      </c>
      <c r="P48" s="46"/>
    </row>
    <row r="49" spans="1:16" x14ac:dyDescent="0.25">
      <c r="A49" s="5" t="s">
        <v>22</v>
      </c>
      <c r="B49" s="6" t="s">
        <v>70</v>
      </c>
      <c r="C49" s="7" t="s">
        <v>55</v>
      </c>
      <c r="D49" s="15" t="s">
        <v>79</v>
      </c>
      <c r="E49" s="7">
        <v>1</v>
      </c>
      <c r="F49" s="9">
        <v>110.99</v>
      </c>
      <c r="G49" s="9">
        <f t="shared" si="30"/>
        <v>27.747499999999999</v>
      </c>
      <c r="H49" s="9">
        <f t="shared" si="31"/>
        <v>27.747499999999999</v>
      </c>
      <c r="I49" s="9">
        <f t="shared" si="32"/>
        <v>5.5495000000000001</v>
      </c>
      <c r="J49" s="9">
        <f t="shared" si="33"/>
        <v>172.03449999999998</v>
      </c>
      <c r="K49" s="9">
        <f t="shared" si="34"/>
        <v>2614.9243999999994</v>
      </c>
      <c r="L49" s="9">
        <f t="shared" si="35"/>
        <v>5229.8487999999988</v>
      </c>
      <c r="M49" s="9">
        <f t="shared" si="36"/>
        <v>6881.3799999999992</v>
      </c>
      <c r="N49" s="9">
        <f t="shared" si="37"/>
        <v>62758.185599999983</v>
      </c>
      <c r="O49" s="10">
        <f t="shared" si="38"/>
        <v>69639.565599999987</v>
      </c>
      <c r="P49" s="46"/>
    </row>
    <row r="50" spans="1:16" x14ac:dyDescent="0.25">
      <c r="A50" s="5" t="s">
        <v>22</v>
      </c>
      <c r="B50" s="6" t="s">
        <v>70</v>
      </c>
      <c r="C50" s="7" t="s">
        <v>80</v>
      </c>
      <c r="D50" s="15" t="s">
        <v>81</v>
      </c>
      <c r="E50" s="7">
        <v>1</v>
      </c>
      <c r="F50" s="9">
        <v>110.99</v>
      </c>
      <c r="G50" s="9">
        <f t="shared" si="30"/>
        <v>27.747499999999999</v>
      </c>
      <c r="H50" s="9">
        <f t="shared" si="31"/>
        <v>27.747499999999999</v>
      </c>
      <c r="I50" s="9">
        <f t="shared" si="32"/>
        <v>5.5495000000000001</v>
      </c>
      <c r="J50" s="9">
        <f t="shared" si="33"/>
        <v>172.03449999999998</v>
      </c>
      <c r="K50" s="9">
        <f t="shared" si="34"/>
        <v>2614.9243999999994</v>
      </c>
      <c r="L50" s="9">
        <f t="shared" si="35"/>
        <v>5229.8487999999988</v>
      </c>
      <c r="M50" s="9">
        <f t="shared" si="36"/>
        <v>6881.3799999999992</v>
      </c>
      <c r="N50" s="9">
        <f t="shared" si="37"/>
        <v>62758.185599999983</v>
      </c>
      <c r="O50" s="10">
        <f t="shared" si="38"/>
        <v>69639.565599999987</v>
      </c>
      <c r="P50" s="46"/>
    </row>
    <row r="51" spans="1:16" x14ac:dyDescent="0.25">
      <c r="A51" s="5" t="s">
        <v>22</v>
      </c>
      <c r="B51" s="6" t="s">
        <v>70</v>
      </c>
      <c r="C51" s="7" t="s">
        <v>80</v>
      </c>
      <c r="D51" s="11" t="s">
        <v>82</v>
      </c>
      <c r="E51" s="7">
        <v>1</v>
      </c>
      <c r="F51" s="9">
        <v>110.99</v>
      </c>
      <c r="G51" s="9">
        <f t="shared" si="30"/>
        <v>27.747499999999999</v>
      </c>
      <c r="H51" s="9">
        <f t="shared" si="31"/>
        <v>27.747499999999999</v>
      </c>
      <c r="I51" s="9">
        <f t="shared" si="32"/>
        <v>5.5495000000000001</v>
      </c>
      <c r="J51" s="9">
        <f t="shared" si="33"/>
        <v>172.03449999999998</v>
      </c>
      <c r="K51" s="9">
        <f t="shared" si="34"/>
        <v>2614.9243999999994</v>
      </c>
      <c r="L51" s="9">
        <f t="shared" si="35"/>
        <v>5229.8487999999988</v>
      </c>
      <c r="M51" s="9">
        <f t="shared" si="36"/>
        <v>6881.3799999999992</v>
      </c>
      <c r="N51" s="9">
        <f t="shared" si="37"/>
        <v>62758.185599999983</v>
      </c>
      <c r="O51" s="10">
        <f t="shared" si="38"/>
        <v>69639.565599999987</v>
      </c>
      <c r="P51" s="46"/>
    </row>
    <row r="52" spans="1:16" x14ac:dyDescent="0.25">
      <c r="A52" s="5" t="s">
        <v>22</v>
      </c>
      <c r="B52" s="6" t="s">
        <v>70</v>
      </c>
      <c r="C52" s="7" t="s">
        <v>80</v>
      </c>
      <c r="D52" s="11" t="s">
        <v>83</v>
      </c>
      <c r="E52" s="7">
        <v>1</v>
      </c>
      <c r="F52" s="9">
        <v>110.99</v>
      </c>
      <c r="G52" s="9">
        <f t="shared" si="30"/>
        <v>27.747499999999999</v>
      </c>
      <c r="H52" s="9">
        <f t="shared" si="31"/>
        <v>27.747499999999999</v>
      </c>
      <c r="I52" s="9">
        <f t="shared" si="32"/>
        <v>5.5495000000000001</v>
      </c>
      <c r="J52" s="9">
        <f t="shared" si="33"/>
        <v>172.03449999999998</v>
      </c>
      <c r="K52" s="9">
        <f t="shared" si="34"/>
        <v>2614.9243999999994</v>
      </c>
      <c r="L52" s="9">
        <f t="shared" si="35"/>
        <v>5229.8487999999988</v>
      </c>
      <c r="M52" s="9">
        <f t="shared" si="36"/>
        <v>6881.3799999999992</v>
      </c>
      <c r="N52" s="9">
        <f t="shared" si="37"/>
        <v>62758.185599999983</v>
      </c>
      <c r="O52" s="10">
        <f t="shared" si="38"/>
        <v>69639.565599999987</v>
      </c>
      <c r="P52" s="46"/>
    </row>
    <row r="53" spans="1:16" x14ac:dyDescent="0.25">
      <c r="A53" s="5" t="s">
        <v>22</v>
      </c>
      <c r="B53" s="6" t="s">
        <v>70</v>
      </c>
      <c r="C53" s="7" t="s">
        <v>80</v>
      </c>
      <c r="D53" s="11" t="s">
        <v>84</v>
      </c>
      <c r="E53" s="7">
        <v>1</v>
      </c>
      <c r="F53" s="9">
        <v>110.99</v>
      </c>
      <c r="G53" s="9">
        <f t="shared" si="30"/>
        <v>27.747499999999999</v>
      </c>
      <c r="H53" s="9">
        <f t="shared" si="31"/>
        <v>27.747499999999999</v>
      </c>
      <c r="I53" s="9">
        <f t="shared" si="32"/>
        <v>5.5495000000000001</v>
      </c>
      <c r="J53" s="9">
        <f t="shared" si="33"/>
        <v>172.03449999999998</v>
      </c>
      <c r="K53" s="9">
        <f t="shared" si="34"/>
        <v>2614.9243999999994</v>
      </c>
      <c r="L53" s="9">
        <f t="shared" si="35"/>
        <v>5229.8487999999988</v>
      </c>
      <c r="M53" s="9">
        <f t="shared" si="36"/>
        <v>6881.3799999999992</v>
      </c>
      <c r="N53" s="9">
        <f t="shared" si="37"/>
        <v>62758.185599999983</v>
      </c>
      <c r="O53" s="10">
        <f t="shared" si="38"/>
        <v>69639.565599999987</v>
      </c>
      <c r="P53" s="46"/>
    </row>
    <row r="54" spans="1:16" x14ac:dyDescent="0.25">
      <c r="A54" s="5" t="s">
        <v>22</v>
      </c>
      <c r="B54" s="6" t="s">
        <v>70</v>
      </c>
      <c r="C54" s="7" t="s">
        <v>80</v>
      </c>
      <c r="D54" s="11" t="s">
        <v>85</v>
      </c>
      <c r="E54" s="7">
        <v>1</v>
      </c>
      <c r="F54" s="9">
        <v>110.99</v>
      </c>
      <c r="G54" s="9">
        <f t="shared" si="30"/>
        <v>27.747499999999999</v>
      </c>
      <c r="H54" s="9">
        <f t="shared" si="31"/>
        <v>27.747499999999999</v>
      </c>
      <c r="I54" s="9">
        <f t="shared" si="32"/>
        <v>5.5495000000000001</v>
      </c>
      <c r="J54" s="9">
        <f t="shared" si="33"/>
        <v>172.03449999999998</v>
      </c>
      <c r="K54" s="9">
        <f t="shared" si="34"/>
        <v>2614.9243999999994</v>
      </c>
      <c r="L54" s="9">
        <f t="shared" si="35"/>
        <v>5229.8487999999988</v>
      </c>
      <c r="M54" s="9">
        <f t="shared" si="36"/>
        <v>6881.3799999999992</v>
      </c>
      <c r="N54" s="9">
        <f t="shared" si="37"/>
        <v>62758.185599999983</v>
      </c>
      <c r="O54" s="10">
        <f t="shared" si="38"/>
        <v>69639.565599999987</v>
      </c>
      <c r="P54" s="46"/>
    </row>
    <row r="55" spans="1:16" x14ac:dyDescent="0.25">
      <c r="A55" s="5" t="s">
        <v>22</v>
      </c>
      <c r="B55" s="6" t="s">
        <v>70</v>
      </c>
      <c r="C55" s="7" t="s">
        <v>80</v>
      </c>
      <c r="D55" s="11" t="s">
        <v>86</v>
      </c>
      <c r="E55" s="7">
        <v>1</v>
      </c>
      <c r="F55" s="9">
        <v>110.99</v>
      </c>
      <c r="G55" s="9">
        <f t="shared" si="30"/>
        <v>27.747499999999999</v>
      </c>
      <c r="H55" s="9">
        <f t="shared" si="31"/>
        <v>27.747499999999999</v>
      </c>
      <c r="I55" s="9">
        <f t="shared" si="32"/>
        <v>5.5495000000000001</v>
      </c>
      <c r="J55" s="9">
        <f t="shared" si="33"/>
        <v>172.03449999999998</v>
      </c>
      <c r="K55" s="9">
        <f t="shared" si="34"/>
        <v>2614.9243999999994</v>
      </c>
      <c r="L55" s="9">
        <f t="shared" si="35"/>
        <v>5229.8487999999988</v>
      </c>
      <c r="M55" s="9">
        <f t="shared" si="36"/>
        <v>6881.3799999999992</v>
      </c>
      <c r="N55" s="9">
        <f t="shared" si="37"/>
        <v>62758.185599999983</v>
      </c>
      <c r="O55" s="10">
        <f t="shared" si="38"/>
        <v>69639.565599999987</v>
      </c>
      <c r="P55" s="46"/>
    </row>
    <row r="56" spans="1:16" x14ac:dyDescent="0.25">
      <c r="A56" s="5" t="s">
        <v>22</v>
      </c>
      <c r="B56" s="6" t="s">
        <v>70</v>
      </c>
      <c r="C56" s="7" t="s">
        <v>80</v>
      </c>
      <c r="D56" s="11" t="s">
        <v>87</v>
      </c>
      <c r="E56" s="7">
        <v>1</v>
      </c>
      <c r="F56" s="9">
        <v>110.99</v>
      </c>
      <c r="G56" s="9">
        <f t="shared" si="30"/>
        <v>27.747499999999999</v>
      </c>
      <c r="H56" s="9">
        <f t="shared" si="31"/>
        <v>27.747499999999999</v>
      </c>
      <c r="I56" s="9">
        <f t="shared" si="32"/>
        <v>5.5495000000000001</v>
      </c>
      <c r="J56" s="9">
        <f t="shared" si="33"/>
        <v>172.03449999999998</v>
      </c>
      <c r="K56" s="9">
        <f t="shared" si="34"/>
        <v>2614.9243999999994</v>
      </c>
      <c r="L56" s="9">
        <f t="shared" si="35"/>
        <v>5229.8487999999988</v>
      </c>
      <c r="M56" s="9">
        <f t="shared" si="36"/>
        <v>6881.3799999999992</v>
      </c>
      <c r="N56" s="9">
        <f t="shared" si="37"/>
        <v>62758.185599999983</v>
      </c>
      <c r="O56" s="10">
        <f t="shared" si="38"/>
        <v>69639.565599999987</v>
      </c>
      <c r="P56" s="46"/>
    </row>
    <row r="57" spans="1:16" x14ac:dyDescent="0.25">
      <c r="A57" s="5" t="s">
        <v>22</v>
      </c>
      <c r="B57" s="6" t="s">
        <v>70</v>
      </c>
      <c r="C57" s="7" t="s">
        <v>80</v>
      </c>
      <c r="D57" s="16" t="s">
        <v>88</v>
      </c>
      <c r="E57" s="7">
        <v>1</v>
      </c>
      <c r="F57" s="9">
        <v>110.99</v>
      </c>
      <c r="G57" s="9">
        <f t="shared" si="30"/>
        <v>27.747499999999999</v>
      </c>
      <c r="H57" s="9">
        <f t="shared" si="31"/>
        <v>27.747499999999999</v>
      </c>
      <c r="I57" s="9">
        <f t="shared" si="32"/>
        <v>5.5495000000000001</v>
      </c>
      <c r="J57" s="9">
        <f t="shared" si="33"/>
        <v>172.03449999999998</v>
      </c>
      <c r="K57" s="9">
        <f t="shared" si="34"/>
        <v>2614.9243999999994</v>
      </c>
      <c r="L57" s="9">
        <f t="shared" si="35"/>
        <v>5229.8487999999988</v>
      </c>
      <c r="M57" s="9">
        <f t="shared" si="36"/>
        <v>6881.3799999999992</v>
      </c>
      <c r="N57" s="9">
        <f t="shared" si="37"/>
        <v>62758.185599999983</v>
      </c>
      <c r="O57" s="10">
        <f t="shared" si="38"/>
        <v>69639.565599999987</v>
      </c>
      <c r="P57" s="46"/>
    </row>
    <row r="58" spans="1:16" x14ac:dyDescent="0.25">
      <c r="A58" s="5" t="s">
        <v>22</v>
      </c>
      <c r="B58" s="6" t="s">
        <v>70</v>
      </c>
      <c r="C58" s="7" t="s">
        <v>80</v>
      </c>
      <c r="D58" s="11" t="s">
        <v>89</v>
      </c>
      <c r="E58" s="7">
        <v>1</v>
      </c>
      <c r="F58" s="9">
        <v>110.99</v>
      </c>
      <c r="G58" s="9">
        <f t="shared" si="30"/>
        <v>27.747499999999999</v>
      </c>
      <c r="H58" s="9">
        <f t="shared" si="31"/>
        <v>27.747499999999999</v>
      </c>
      <c r="I58" s="9">
        <f t="shared" si="32"/>
        <v>5.5495000000000001</v>
      </c>
      <c r="J58" s="9">
        <f t="shared" si="33"/>
        <v>172.03449999999998</v>
      </c>
      <c r="K58" s="9">
        <f t="shared" si="34"/>
        <v>2614.9243999999994</v>
      </c>
      <c r="L58" s="9">
        <f t="shared" si="35"/>
        <v>5229.8487999999988</v>
      </c>
      <c r="M58" s="9">
        <f t="shared" si="36"/>
        <v>6881.3799999999992</v>
      </c>
      <c r="N58" s="9">
        <f t="shared" si="37"/>
        <v>62758.185599999983</v>
      </c>
      <c r="O58" s="10">
        <f t="shared" si="38"/>
        <v>69639.565599999987</v>
      </c>
      <c r="P58" s="46"/>
    </row>
    <row r="59" spans="1:16" x14ac:dyDescent="0.25">
      <c r="A59" s="5" t="s">
        <v>22</v>
      </c>
      <c r="B59" s="6" t="s">
        <v>70</v>
      </c>
      <c r="C59" s="7" t="s">
        <v>80</v>
      </c>
      <c r="D59" s="11" t="s">
        <v>90</v>
      </c>
      <c r="E59" s="7">
        <v>1</v>
      </c>
      <c r="F59" s="9">
        <v>110.99</v>
      </c>
      <c r="G59" s="9">
        <f t="shared" si="30"/>
        <v>27.747499999999999</v>
      </c>
      <c r="H59" s="9">
        <f t="shared" si="31"/>
        <v>27.747499999999999</v>
      </c>
      <c r="I59" s="9">
        <f t="shared" si="32"/>
        <v>5.5495000000000001</v>
      </c>
      <c r="J59" s="9">
        <f t="shared" si="33"/>
        <v>172.03449999999998</v>
      </c>
      <c r="K59" s="9">
        <f t="shared" si="34"/>
        <v>2614.9243999999994</v>
      </c>
      <c r="L59" s="9">
        <f t="shared" si="35"/>
        <v>5229.8487999999988</v>
      </c>
      <c r="M59" s="9">
        <f t="shared" si="36"/>
        <v>6881.3799999999992</v>
      </c>
      <c r="N59" s="9">
        <f t="shared" si="37"/>
        <v>62758.185599999983</v>
      </c>
      <c r="O59" s="10">
        <f t="shared" si="38"/>
        <v>69639.565599999987</v>
      </c>
      <c r="P59" s="46"/>
    </row>
    <row r="60" spans="1:16" x14ac:dyDescent="0.25">
      <c r="A60" s="5" t="s">
        <v>22</v>
      </c>
      <c r="B60" s="6" t="s">
        <v>70</v>
      </c>
      <c r="C60" s="7" t="s">
        <v>80</v>
      </c>
      <c r="D60" s="11" t="s">
        <v>91</v>
      </c>
      <c r="E60" s="7">
        <v>1</v>
      </c>
      <c r="F60" s="9">
        <v>110.99</v>
      </c>
      <c r="G60" s="9">
        <f t="shared" si="30"/>
        <v>27.747499999999999</v>
      </c>
      <c r="H60" s="9">
        <f t="shared" si="31"/>
        <v>27.747499999999999</v>
      </c>
      <c r="I60" s="9">
        <f t="shared" si="32"/>
        <v>5.5495000000000001</v>
      </c>
      <c r="J60" s="9">
        <f t="shared" si="33"/>
        <v>172.03449999999998</v>
      </c>
      <c r="K60" s="9">
        <f t="shared" si="34"/>
        <v>2614.9243999999994</v>
      </c>
      <c r="L60" s="9">
        <f t="shared" si="35"/>
        <v>5229.8487999999988</v>
      </c>
      <c r="M60" s="9">
        <f t="shared" si="36"/>
        <v>6881.3799999999992</v>
      </c>
      <c r="N60" s="9">
        <f t="shared" si="37"/>
        <v>62758.185599999983</v>
      </c>
      <c r="O60" s="10">
        <f t="shared" si="38"/>
        <v>69639.565599999987</v>
      </c>
      <c r="P60" s="46"/>
    </row>
    <row r="61" spans="1:16" x14ac:dyDescent="0.25">
      <c r="A61" s="5" t="s">
        <v>22</v>
      </c>
      <c r="B61" s="6" t="s">
        <v>70</v>
      </c>
      <c r="C61" s="7" t="s">
        <v>80</v>
      </c>
      <c r="D61" s="17" t="s">
        <v>92</v>
      </c>
      <c r="E61" s="7">
        <v>1</v>
      </c>
      <c r="F61" s="9">
        <v>110.99</v>
      </c>
      <c r="G61" s="9">
        <f t="shared" si="30"/>
        <v>27.747499999999999</v>
      </c>
      <c r="H61" s="9">
        <f t="shared" si="31"/>
        <v>27.747499999999999</v>
      </c>
      <c r="I61" s="9">
        <f t="shared" si="32"/>
        <v>5.5495000000000001</v>
      </c>
      <c r="J61" s="9">
        <f t="shared" si="33"/>
        <v>172.03449999999998</v>
      </c>
      <c r="K61" s="9">
        <f t="shared" si="34"/>
        <v>2614.9243999999994</v>
      </c>
      <c r="L61" s="9">
        <f t="shared" si="35"/>
        <v>5229.8487999999988</v>
      </c>
      <c r="M61" s="9">
        <f t="shared" si="36"/>
        <v>6881.3799999999992</v>
      </c>
      <c r="N61" s="9">
        <f t="shared" si="37"/>
        <v>62758.185599999983</v>
      </c>
      <c r="O61" s="10">
        <f t="shared" si="38"/>
        <v>69639.565599999987</v>
      </c>
      <c r="P61" s="46"/>
    </row>
    <row r="62" spans="1:16" x14ac:dyDescent="0.25">
      <c r="A62" s="5" t="s">
        <v>22</v>
      </c>
      <c r="B62" s="6" t="s">
        <v>70</v>
      </c>
      <c r="C62" s="7" t="s">
        <v>80</v>
      </c>
      <c r="D62" s="11" t="s">
        <v>93</v>
      </c>
      <c r="E62" s="7">
        <v>1</v>
      </c>
      <c r="F62" s="9">
        <v>110.99</v>
      </c>
      <c r="G62" s="9">
        <f t="shared" si="30"/>
        <v>27.747499999999999</v>
      </c>
      <c r="H62" s="9">
        <f t="shared" si="31"/>
        <v>27.747499999999999</v>
      </c>
      <c r="I62" s="9">
        <f t="shared" si="32"/>
        <v>5.5495000000000001</v>
      </c>
      <c r="J62" s="9">
        <f t="shared" si="33"/>
        <v>172.03449999999998</v>
      </c>
      <c r="K62" s="9">
        <f t="shared" si="34"/>
        <v>2614.9243999999994</v>
      </c>
      <c r="L62" s="9">
        <f t="shared" si="35"/>
        <v>5229.8487999999988</v>
      </c>
      <c r="M62" s="9">
        <f t="shared" si="36"/>
        <v>6881.3799999999992</v>
      </c>
      <c r="N62" s="9">
        <f t="shared" si="37"/>
        <v>62758.185599999983</v>
      </c>
      <c r="O62" s="10">
        <f t="shared" si="38"/>
        <v>69639.565599999987</v>
      </c>
      <c r="P62" s="46"/>
    </row>
    <row r="63" spans="1:16" x14ac:dyDescent="0.25">
      <c r="A63" s="5" t="s">
        <v>22</v>
      </c>
      <c r="B63" s="6" t="s">
        <v>70</v>
      </c>
      <c r="C63" s="7" t="s">
        <v>80</v>
      </c>
      <c r="D63" s="17" t="s">
        <v>94</v>
      </c>
      <c r="E63" s="7">
        <v>1</v>
      </c>
      <c r="F63" s="9">
        <v>110.99</v>
      </c>
      <c r="G63" s="9">
        <f t="shared" si="30"/>
        <v>27.747499999999999</v>
      </c>
      <c r="H63" s="9">
        <f t="shared" si="31"/>
        <v>27.747499999999999</v>
      </c>
      <c r="I63" s="9">
        <f t="shared" si="32"/>
        <v>5.5495000000000001</v>
      </c>
      <c r="J63" s="9">
        <f t="shared" si="33"/>
        <v>172.03449999999998</v>
      </c>
      <c r="K63" s="9">
        <f t="shared" si="34"/>
        <v>2614.9243999999994</v>
      </c>
      <c r="L63" s="9">
        <f t="shared" si="35"/>
        <v>5229.8487999999988</v>
      </c>
      <c r="M63" s="9">
        <f t="shared" si="36"/>
        <v>6881.3799999999992</v>
      </c>
      <c r="N63" s="9">
        <f t="shared" si="37"/>
        <v>62758.185599999983</v>
      </c>
      <c r="O63" s="10">
        <f t="shared" si="38"/>
        <v>69639.565599999987</v>
      </c>
      <c r="P63" s="46"/>
    </row>
    <row r="64" spans="1:16" x14ac:dyDescent="0.25">
      <c r="A64" s="5" t="s">
        <v>22</v>
      </c>
      <c r="B64" s="6" t="s">
        <v>70</v>
      </c>
      <c r="C64" s="7" t="s">
        <v>80</v>
      </c>
      <c r="D64" s="17" t="s">
        <v>95</v>
      </c>
      <c r="E64" s="7">
        <v>1</v>
      </c>
      <c r="F64" s="9">
        <v>110.99</v>
      </c>
      <c r="G64" s="9">
        <f t="shared" si="30"/>
        <v>27.747499999999999</v>
      </c>
      <c r="H64" s="9">
        <f t="shared" si="31"/>
        <v>27.747499999999999</v>
      </c>
      <c r="I64" s="9">
        <f t="shared" si="32"/>
        <v>5.5495000000000001</v>
      </c>
      <c r="J64" s="9">
        <f t="shared" si="33"/>
        <v>172.03449999999998</v>
      </c>
      <c r="K64" s="9">
        <f t="shared" si="34"/>
        <v>2614.9243999999994</v>
      </c>
      <c r="L64" s="9">
        <f t="shared" si="35"/>
        <v>5229.8487999999988</v>
      </c>
      <c r="M64" s="9">
        <f t="shared" si="36"/>
        <v>6881.3799999999992</v>
      </c>
      <c r="N64" s="9">
        <f t="shared" si="37"/>
        <v>62758.185599999983</v>
      </c>
      <c r="O64" s="10">
        <f t="shared" si="38"/>
        <v>69639.565599999987</v>
      </c>
      <c r="P64" s="46"/>
    </row>
    <row r="65" spans="1:16" x14ac:dyDescent="0.25">
      <c r="A65" s="5" t="s">
        <v>22</v>
      </c>
      <c r="B65" s="6" t="s">
        <v>70</v>
      </c>
      <c r="C65" s="7" t="s">
        <v>80</v>
      </c>
      <c r="D65" s="11" t="s">
        <v>96</v>
      </c>
      <c r="E65" s="7">
        <v>1</v>
      </c>
      <c r="F65" s="9">
        <v>110.99</v>
      </c>
      <c r="G65" s="9">
        <f t="shared" si="30"/>
        <v>27.747499999999999</v>
      </c>
      <c r="H65" s="9">
        <f t="shared" si="31"/>
        <v>27.747499999999999</v>
      </c>
      <c r="I65" s="9">
        <f t="shared" si="32"/>
        <v>5.5495000000000001</v>
      </c>
      <c r="J65" s="9">
        <f t="shared" si="33"/>
        <v>172.03449999999998</v>
      </c>
      <c r="K65" s="9">
        <f t="shared" si="34"/>
        <v>2614.9243999999994</v>
      </c>
      <c r="L65" s="9">
        <f t="shared" si="35"/>
        <v>5229.8487999999988</v>
      </c>
      <c r="M65" s="9">
        <f t="shared" si="36"/>
        <v>6881.3799999999992</v>
      </c>
      <c r="N65" s="9">
        <f t="shared" si="37"/>
        <v>62758.185599999983</v>
      </c>
      <c r="O65" s="10">
        <f t="shared" si="38"/>
        <v>69639.565599999987</v>
      </c>
      <c r="P65" s="46"/>
    </row>
    <row r="66" spans="1:16" x14ac:dyDescent="0.25">
      <c r="A66" s="5" t="s">
        <v>22</v>
      </c>
      <c r="B66" s="6" t="s">
        <v>70</v>
      </c>
      <c r="C66" s="7" t="s">
        <v>80</v>
      </c>
      <c r="D66" s="11" t="s">
        <v>97</v>
      </c>
      <c r="E66" s="7">
        <v>1</v>
      </c>
      <c r="F66" s="9">
        <v>110.99</v>
      </c>
      <c r="G66" s="9">
        <f t="shared" si="30"/>
        <v>27.747499999999999</v>
      </c>
      <c r="H66" s="9">
        <f t="shared" si="31"/>
        <v>27.747499999999999</v>
      </c>
      <c r="I66" s="9">
        <f t="shared" si="32"/>
        <v>5.5495000000000001</v>
      </c>
      <c r="J66" s="9">
        <f t="shared" si="33"/>
        <v>172.03449999999998</v>
      </c>
      <c r="K66" s="9">
        <f t="shared" si="34"/>
        <v>2614.9243999999994</v>
      </c>
      <c r="L66" s="9">
        <f t="shared" si="35"/>
        <v>5229.8487999999988</v>
      </c>
      <c r="M66" s="9">
        <f t="shared" si="36"/>
        <v>6881.3799999999992</v>
      </c>
      <c r="N66" s="9">
        <f t="shared" si="37"/>
        <v>62758.185599999983</v>
      </c>
      <c r="O66" s="10">
        <f t="shared" si="38"/>
        <v>69639.565599999987</v>
      </c>
      <c r="P66" s="46"/>
    </row>
    <row r="67" spans="1:16" x14ac:dyDescent="0.25">
      <c r="A67" s="5" t="s">
        <v>22</v>
      </c>
      <c r="B67" s="6" t="s">
        <v>70</v>
      </c>
      <c r="C67" s="7" t="s">
        <v>80</v>
      </c>
      <c r="D67" s="15" t="s">
        <v>98</v>
      </c>
      <c r="E67" s="7">
        <v>1</v>
      </c>
      <c r="F67" s="9">
        <v>110.99</v>
      </c>
      <c r="G67" s="9">
        <f t="shared" si="30"/>
        <v>27.747499999999999</v>
      </c>
      <c r="H67" s="9">
        <f t="shared" si="31"/>
        <v>27.747499999999999</v>
      </c>
      <c r="I67" s="9">
        <f t="shared" si="32"/>
        <v>5.5495000000000001</v>
      </c>
      <c r="J67" s="9">
        <f t="shared" si="33"/>
        <v>172.03449999999998</v>
      </c>
      <c r="K67" s="9">
        <f t="shared" si="34"/>
        <v>2614.9243999999994</v>
      </c>
      <c r="L67" s="9">
        <f t="shared" si="35"/>
        <v>5229.8487999999988</v>
      </c>
      <c r="M67" s="9">
        <f t="shared" si="36"/>
        <v>6881.3799999999992</v>
      </c>
      <c r="N67" s="9">
        <f t="shared" si="37"/>
        <v>62758.185599999983</v>
      </c>
      <c r="O67" s="10">
        <f t="shared" si="38"/>
        <v>69639.565599999987</v>
      </c>
      <c r="P67" s="46"/>
    </row>
    <row r="68" spans="1:16" x14ac:dyDescent="0.25">
      <c r="A68" s="5" t="s">
        <v>22</v>
      </c>
      <c r="B68" s="6" t="s">
        <v>70</v>
      </c>
      <c r="C68" s="7" t="s">
        <v>80</v>
      </c>
      <c r="D68" s="11" t="s">
        <v>99</v>
      </c>
      <c r="E68" s="7">
        <v>1</v>
      </c>
      <c r="F68" s="9">
        <v>110.99</v>
      </c>
      <c r="G68" s="9">
        <f t="shared" si="30"/>
        <v>27.747499999999999</v>
      </c>
      <c r="H68" s="9">
        <f t="shared" si="31"/>
        <v>27.747499999999999</v>
      </c>
      <c r="I68" s="9">
        <f t="shared" si="32"/>
        <v>5.5495000000000001</v>
      </c>
      <c r="J68" s="9">
        <f t="shared" si="33"/>
        <v>172.03449999999998</v>
      </c>
      <c r="K68" s="9">
        <f t="shared" si="34"/>
        <v>2614.9243999999994</v>
      </c>
      <c r="L68" s="9">
        <f t="shared" si="35"/>
        <v>5229.8487999999988</v>
      </c>
      <c r="M68" s="9">
        <f t="shared" si="36"/>
        <v>6881.3799999999992</v>
      </c>
      <c r="N68" s="9">
        <f t="shared" si="37"/>
        <v>62758.185599999983</v>
      </c>
      <c r="O68" s="10">
        <f t="shared" si="38"/>
        <v>69639.565599999987</v>
      </c>
      <c r="P68" s="46"/>
    </row>
    <row r="69" spans="1:16" x14ac:dyDescent="0.25">
      <c r="A69" s="5" t="s">
        <v>22</v>
      </c>
      <c r="B69" s="6" t="s">
        <v>70</v>
      </c>
      <c r="C69" s="7" t="s">
        <v>80</v>
      </c>
      <c r="D69" s="11" t="s">
        <v>100</v>
      </c>
      <c r="E69" s="7">
        <v>1</v>
      </c>
      <c r="F69" s="9">
        <v>110.99</v>
      </c>
      <c r="G69" s="9">
        <f t="shared" si="30"/>
        <v>27.747499999999999</v>
      </c>
      <c r="H69" s="9">
        <f t="shared" si="31"/>
        <v>27.747499999999999</v>
      </c>
      <c r="I69" s="9">
        <f t="shared" si="32"/>
        <v>5.5495000000000001</v>
      </c>
      <c r="J69" s="9">
        <f t="shared" si="33"/>
        <v>172.03449999999998</v>
      </c>
      <c r="K69" s="9">
        <f t="shared" si="34"/>
        <v>2614.9243999999994</v>
      </c>
      <c r="L69" s="9">
        <f t="shared" si="35"/>
        <v>5229.8487999999988</v>
      </c>
      <c r="M69" s="9">
        <f t="shared" si="36"/>
        <v>6881.3799999999992</v>
      </c>
      <c r="N69" s="9">
        <f t="shared" si="37"/>
        <v>62758.185599999983</v>
      </c>
      <c r="O69" s="10">
        <f t="shared" si="38"/>
        <v>69639.565599999987</v>
      </c>
      <c r="P69" s="46"/>
    </row>
    <row r="70" spans="1:16" x14ac:dyDescent="0.25">
      <c r="A70" s="5" t="s">
        <v>22</v>
      </c>
      <c r="B70" s="6" t="s">
        <v>70</v>
      </c>
      <c r="C70" s="7" t="s">
        <v>80</v>
      </c>
      <c r="D70" s="8" t="s">
        <v>101</v>
      </c>
      <c r="E70" s="7">
        <v>1</v>
      </c>
      <c r="F70" s="9">
        <v>110.99</v>
      </c>
      <c r="G70" s="9">
        <f t="shared" si="30"/>
        <v>27.747499999999999</v>
      </c>
      <c r="H70" s="9">
        <f t="shared" si="31"/>
        <v>27.747499999999999</v>
      </c>
      <c r="I70" s="9">
        <f t="shared" si="32"/>
        <v>5.5495000000000001</v>
      </c>
      <c r="J70" s="9">
        <f t="shared" si="33"/>
        <v>172.03449999999998</v>
      </c>
      <c r="K70" s="9">
        <f t="shared" si="34"/>
        <v>2614.9243999999994</v>
      </c>
      <c r="L70" s="9">
        <f t="shared" si="35"/>
        <v>5229.8487999999988</v>
      </c>
      <c r="M70" s="9">
        <f t="shared" si="36"/>
        <v>6881.3799999999992</v>
      </c>
      <c r="N70" s="9">
        <f t="shared" si="37"/>
        <v>62758.185599999983</v>
      </c>
      <c r="O70" s="10">
        <f t="shared" si="38"/>
        <v>69639.565599999987</v>
      </c>
      <c r="P70" s="46"/>
    </row>
    <row r="71" spans="1:16" x14ac:dyDescent="0.25">
      <c r="A71" s="5" t="s">
        <v>22</v>
      </c>
      <c r="B71" s="6" t="s">
        <v>70</v>
      </c>
      <c r="C71" s="7" t="s">
        <v>102</v>
      </c>
      <c r="D71" s="11" t="s">
        <v>103</v>
      </c>
      <c r="E71" s="7">
        <v>1</v>
      </c>
      <c r="F71" s="9">
        <v>100.18</v>
      </c>
      <c r="G71" s="9">
        <f t="shared" si="30"/>
        <v>25.045000000000002</v>
      </c>
      <c r="H71" s="9">
        <f t="shared" si="31"/>
        <v>25.045000000000002</v>
      </c>
      <c r="I71" s="9">
        <f t="shared" si="32"/>
        <v>5.0090000000000003</v>
      </c>
      <c r="J71" s="9">
        <f t="shared" si="33"/>
        <v>155.279</v>
      </c>
      <c r="K71" s="9">
        <f t="shared" si="34"/>
        <v>2360.2408</v>
      </c>
      <c r="L71" s="9">
        <f t="shared" si="35"/>
        <v>4720.4816000000001</v>
      </c>
      <c r="M71" s="9">
        <f t="shared" si="36"/>
        <v>6211.16</v>
      </c>
      <c r="N71" s="9">
        <f t="shared" si="37"/>
        <v>56645.779200000004</v>
      </c>
      <c r="O71" s="10">
        <f t="shared" si="38"/>
        <v>62856.939200000008</v>
      </c>
      <c r="P71" s="47"/>
    </row>
    <row r="72" spans="1:16" x14ac:dyDescent="0.25">
      <c r="A72" s="5" t="s">
        <v>22</v>
      </c>
      <c r="B72" s="6" t="s">
        <v>70</v>
      </c>
      <c r="C72" s="7" t="s">
        <v>102</v>
      </c>
      <c r="D72" s="11" t="s">
        <v>105</v>
      </c>
      <c r="E72" s="7">
        <v>1</v>
      </c>
      <c r="F72" s="9">
        <v>100.18</v>
      </c>
      <c r="G72" s="9">
        <f t="shared" si="30"/>
        <v>25.045000000000002</v>
      </c>
      <c r="H72" s="9">
        <f t="shared" si="31"/>
        <v>25.045000000000002</v>
      </c>
      <c r="I72" s="9">
        <f t="shared" si="32"/>
        <v>5.0090000000000003</v>
      </c>
      <c r="J72" s="9">
        <f t="shared" si="33"/>
        <v>155.279</v>
      </c>
      <c r="K72" s="9">
        <f t="shared" si="34"/>
        <v>2360.2408</v>
      </c>
      <c r="L72" s="9">
        <f t="shared" si="35"/>
        <v>4720.4816000000001</v>
      </c>
      <c r="M72" s="9">
        <f t="shared" si="36"/>
        <v>6211.16</v>
      </c>
      <c r="N72" s="9">
        <f t="shared" si="37"/>
        <v>56645.779200000004</v>
      </c>
      <c r="O72" s="10">
        <f t="shared" si="38"/>
        <v>62856.939200000008</v>
      </c>
      <c r="P72" s="46"/>
    </row>
    <row r="73" spans="1:16" x14ac:dyDescent="0.25">
      <c r="A73" s="5" t="s">
        <v>22</v>
      </c>
      <c r="B73" s="6" t="s">
        <v>70</v>
      </c>
      <c r="C73" s="7" t="s">
        <v>43</v>
      </c>
      <c r="D73" s="8" t="s">
        <v>44</v>
      </c>
      <c r="E73" s="7">
        <v>1</v>
      </c>
      <c r="F73" s="9">
        <v>100.18</v>
      </c>
      <c r="G73" s="9">
        <f t="shared" si="30"/>
        <v>25.045000000000002</v>
      </c>
      <c r="H73" s="9">
        <f t="shared" si="31"/>
        <v>25.045000000000002</v>
      </c>
      <c r="I73" s="9">
        <f t="shared" si="32"/>
        <v>5.0090000000000003</v>
      </c>
      <c r="J73" s="9">
        <f t="shared" si="33"/>
        <v>155.279</v>
      </c>
      <c r="K73" s="9">
        <f t="shared" si="34"/>
        <v>2360.2408</v>
      </c>
      <c r="L73" s="9">
        <f t="shared" si="35"/>
        <v>4720.4816000000001</v>
      </c>
      <c r="M73" s="9">
        <f t="shared" si="36"/>
        <v>6211.16</v>
      </c>
      <c r="N73" s="9">
        <f t="shared" si="37"/>
        <v>56645.779200000004</v>
      </c>
      <c r="O73" s="10">
        <f t="shared" si="38"/>
        <v>62856.939200000008</v>
      </c>
      <c r="P73" s="46"/>
    </row>
    <row r="74" spans="1:16" x14ac:dyDescent="0.25">
      <c r="A74" s="5" t="s">
        <v>22</v>
      </c>
      <c r="B74" s="6" t="s">
        <v>70</v>
      </c>
      <c r="C74" s="7" t="s">
        <v>43</v>
      </c>
      <c r="D74" s="11" t="s">
        <v>106</v>
      </c>
      <c r="E74" s="7">
        <v>1</v>
      </c>
      <c r="F74" s="9">
        <v>100.18</v>
      </c>
      <c r="G74" s="9">
        <f t="shared" si="30"/>
        <v>25.045000000000002</v>
      </c>
      <c r="H74" s="9">
        <f t="shared" si="31"/>
        <v>25.045000000000002</v>
      </c>
      <c r="I74" s="9">
        <f t="shared" si="32"/>
        <v>5.0090000000000003</v>
      </c>
      <c r="J74" s="9">
        <f t="shared" si="33"/>
        <v>155.279</v>
      </c>
      <c r="K74" s="9">
        <f t="shared" si="34"/>
        <v>2360.2408</v>
      </c>
      <c r="L74" s="9">
        <f t="shared" si="35"/>
        <v>4720.4816000000001</v>
      </c>
      <c r="M74" s="9">
        <f t="shared" si="36"/>
        <v>6211.16</v>
      </c>
      <c r="N74" s="9">
        <f t="shared" si="37"/>
        <v>56645.779200000004</v>
      </c>
      <c r="O74" s="10">
        <f t="shared" si="38"/>
        <v>62856.939200000008</v>
      </c>
      <c r="P74" s="46"/>
    </row>
    <row r="75" spans="1:16" x14ac:dyDescent="0.25">
      <c r="A75" s="5"/>
      <c r="B75" s="6"/>
      <c r="C75" s="7"/>
      <c r="D75" s="7"/>
      <c r="E75" s="7"/>
      <c r="F75" s="9"/>
      <c r="G75" s="9"/>
      <c r="H75" s="9"/>
      <c r="I75" s="9"/>
      <c r="J75" s="9"/>
      <c r="K75" s="9"/>
      <c r="L75" s="9"/>
      <c r="M75" s="9"/>
      <c r="N75" s="9"/>
      <c r="O75" s="10">
        <v>0</v>
      </c>
      <c r="P75" s="46"/>
    </row>
    <row r="76" spans="1:16" x14ac:dyDescent="0.25">
      <c r="A76" s="34"/>
      <c r="B76" s="35"/>
      <c r="C76" s="36" t="s">
        <v>45</v>
      </c>
      <c r="D76" s="36"/>
      <c r="E76" s="37">
        <f>SUM(E45:E75)</f>
        <v>30</v>
      </c>
      <c r="F76" s="37">
        <f>SUM(F45:F75)</f>
        <v>3333.7299999999977</v>
      </c>
      <c r="G76" s="37">
        <f t="shared" ref="G76:O76" si="39">SUM(G45:G75)</f>
        <v>833.43249999999944</v>
      </c>
      <c r="H76" s="37">
        <f t="shared" si="39"/>
        <v>833.43249999999944</v>
      </c>
      <c r="I76" s="37">
        <f t="shared" si="39"/>
        <v>166.68649999999997</v>
      </c>
      <c r="J76" s="37">
        <f t="shared" si="39"/>
        <v>5167.2814999999973</v>
      </c>
      <c r="K76" s="37">
        <f t="shared" si="39"/>
        <v>78542.678799999951</v>
      </c>
      <c r="L76" s="37">
        <f t="shared" si="39"/>
        <v>157085.3575999999</v>
      </c>
      <c r="M76" s="37">
        <f t="shared" si="39"/>
        <v>206691.26000000007</v>
      </c>
      <c r="N76" s="37">
        <f t="shared" si="39"/>
        <v>1885024.2911999994</v>
      </c>
      <c r="O76" s="37">
        <f t="shared" si="39"/>
        <v>2091715.5512000003</v>
      </c>
      <c r="P76" s="46"/>
    </row>
    <row r="77" spans="1:16" x14ac:dyDescent="0.25">
      <c r="A77" s="5"/>
      <c r="B77" s="6"/>
      <c r="C77" s="7"/>
      <c r="D77" s="7"/>
      <c r="E77" s="7"/>
      <c r="F77" s="9"/>
      <c r="G77" s="9"/>
      <c r="H77" s="9"/>
      <c r="I77" s="9"/>
      <c r="J77" s="9"/>
      <c r="K77" s="9"/>
      <c r="L77" s="9"/>
      <c r="M77" s="9"/>
      <c r="N77" s="9"/>
      <c r="O77" s="10">
        <v>0</v>
      </c>
      <c r="P77" s="46"/>
    </row>
    <row r="78" spans="1:16" x14ac:dyDescent="0.25">
      <c r="A78" s="5" t="s">
        <v>22</v>
      </c>
      <c r="B78" s="6" t="s">
        <v>107</v>
      </c>
      <c r="C78" s="7" t="s">
        <v>108</v>
      </c>
      <c r="D78" s="8" t="s">
        <v>109</v>
      </c>
      <c r="E78" s="7">
        <v>1</v>
      </c>
      <c r="F78" s="9">
        <v>200.85</v>
      </c>
      <c r="G78" s="9">
        <f t="shared" ref="G78:G85" si="40">+F78*0.25</f>
        <v>50.212499999999999</v>
      </c>
      <c r="H78" s="9">
        <f t="shared" ref="H78:H85" si="41">+F78*0.25</f>
        <v>50.212499999999999</v>
      </c>
      <c r="I78" s="9">
        <f t="shared" ref="I78:I85" si="42">+F78*0.05</f>
        <v>10.0425</v>
      </c>
      <c r="J78" s="9">
        <f t="shared" ref="J78:J85" si="43">+F78+G78+H78+I78</f>
        <v>311.3175</v>
      </c>
      <c r="K78" s="9">
        <f t="shared" ref="K78:K85" si="44">+J78*15.2</f>
        <v>4732.0259999999998</v>
      </c>
      <c r="L78" s="9">
        <f t="shared" ref="L78:L85" si="45">+K78*2</f>
        <v>9464.0519999999997</v>
      </c>
      <c r="M78" s="9">
        <f t="shared" ref="M78:M85" si="46">+J78*40</f>
        <v>12452.7</v>
      </c>
      <c r="N78" s="9">
        <f t="shared" ref="N78:N85" si="47">+L78*12</f>
        <v>113568.624</v>
      </c>
      <c r="O78" s="10">
        <f t="shared" ref="O78:O85" si="48">+M78+N78</f>
        <v>126021.32399999999</v>
      </c>
      <c r="P78" s="46"/>
    </row>
    <row r="79" spans="1:16" x14ac:dyDescent="0.25">
      <c r="A79" s="5" t="s">
        <v>22</v>
      </c>
      <c r="B79" s="6" t="s">
        <v>107</v>
      </c>
      <c r="C79" s="7" t="s">
        <v>110</v>
      </c>
      <c r="D79" s="11" t="s">
        <v>111</v>
      </c>
      <c r="E79" s="7">
        <v>1</v>
      </c>
      <c r="F79" s="9">
        <v>154.54</v>
      </c>
      <c r="G79" s="9">
        <f t="shared" si="40"/>
        <v>38.634999999999998</v>
      </c>
      <c r="H79" s="9">
        <f t="shared" si="41"/>
        <v>38.634999999999998</v>
      </c>
      <c r="I79" s="9">
        <f t="shared" si="42"/>
        <v>7.7270000000000003</v>
      </c>
      <c r="J79" s="9">
        <f t="shared" si="43"/>
        <v>239.53699999999998</v>
      </c>
      <c r="K79" s="9">
        <f t="shared" si="44"/>
        <v>3640.9623999999994</v>
      </c>
      <c r="L79" s="9">
        <f t="shared" si="45"/>
        <v>7281.9247999999989</v>
      </c>
      <c r="M79" s="9">
        <f t="shared" si="46"/>
        <v>9581.48</v>
      </c>
      <c r="N79" s="9">
        <f t="shared" si="47"/>
        <v>87383.097599999979</v>
      </c>
      <c r="O79" s="10">
        <f t="shared" si="48"/>
        <v>96964.577599999975</v>
      </c>
      <c r="P79" s="46"/>
    </row>
    <row r="80" spans="1:16" x14ac:dyDescent="0.25">
      <c r="A80" s="5" t="s">
        <v>22</v>
      </c>
      <c r="B80" s="6" t="s">
        <v>107</v>
      </c>
      <c r="C80" s="7" t="s">
        <v>112</v>
      </c>
      <c r="D80" s="11" t="s">
        <v>113</v>
      </c>
      <c r="E80" s="7">
        <v>1</v>
      </c>
      <c r="F80" s="9">
        <v>152.15</v>
      </c>
      <c r="G80" s="9">
        <f t="shared" si="40"/>
        <v>38.037500000000001</v>
      </c>
      <c r="H80" s="9">
        <f t="shared" si="41"/>
        <v>38.037500000000001</v>
      </c>
      <c r="I80" s="9">
        <f t="shared" si="42"/>
        <v>7.6075000000000008</v>
      </c>
      <c r="J80" s="9">
        <f t="shared" si="43"/>
        <v>235.83249999999998</v>
      </c>
      <c r="K80" s="9">
        <f t="shared" si="44"/>
        <v>3584.6539999999995</v>
      </c>
      <c r="L80" s="9">
        <f t="shared" si="45"/>
        <v>7169.3079999999991</v>
      </c>
      <c r="M80" s="9">
        <f t="shared" si="46"/>
        <v>9433.2999999999993</v>
      </c>
      <c r="N80" s="9">
        <f t="shared" si="47"/>
        <v>86031.695999999996</v>
      </c>
      <c r="O80" s="10">
        <f t="shared" si="48"/>
        <v>95464.995999999999</v>
      </c>
      <c r="P80" s="46"/>
    </row>
    <row r="81" spans="1:16" x14ac:dyDescent="0.25">
      <c r="A81" s="5" t="s">
        <v>22</v>
      </c>
      <c r="B81" s="6" t="s">
        <v>107</v>
      </c>
      <c r="C81" s="7" t="s">
        <v>114</v>
      </c>
      <c r="D81" s="11" t="s">
        <v>115</v>
      </c>
      <c r="E81" s="7">
        <v>1</v>
      </c>
      <c r="F81" s="9">
        <v>121.72</v>
      </c>
      <c r="G81" s="9">
        <f t="shared" si="40"/>
        <v>30.43</v>
      </c>
      <c r="H81" s="9">
        <f t="shared" si="41"/>
        <v>30.43</v>
      </c>
      <c r="I81" s="9">
        <f t="shared" si="42"/>
        <v>6.0860000000000003</v>
      </c>
      <c r="J81" s="9">
        <f t="shared" si="43"/>
        <v>188.66600000000003</v>
      </c>
      <c r="K81" s="9">
        <f t="shared" si="44"/>
        <v>2867.7232000000004</v>
      </c>
      <c r="L81" s="9">
        <f t="shared" si="45"/>
        <v>5735.4464000000007</v>
      </c>
      <c r="M81" s="9">
        <f t="shared" si="46"/>
        <v>7546.6400000000012</v>
      </c>
      <c r="N81" s="9">
        <f t="shared" si="47"/>
        <v>68825.356800000009</v>
      </c>
      <c r="O81" s="10">
        <f t="shared" si="48"/>
        <v>76371.996800000008</v>
      </c>
      <c r="P81" s="46"/>
    </row>
    <row r="82" spans="1:16" x14ac:dyDescent="0.25">
      <c r="A82" s="5" t="s">
        <v>22</v>
      </c>
      <c r="B82" s="6" t="s">
        <v>107</v>
      </c>
      <c r="C82" s="7" t="s">
        <v>114</v>
      </c>
      <c r="D82" s="11" t="s">
        <v>116</v>
      </c>
      <c r="E82" s="7">
        <v>1</v>
      </c>
      <c r="F82" s="9">
        <v>121.72</v>
      </c>
      <c r="G82" s="9">
        <f t="shared" si="40"/>
        <v>30.43</v>
      </c>
      <c r="H82" s="9">
        <f t="shared" si="41"/>
        <v>30.43</v>
      </c>
      <c r="I82" s="9">
        <f t="shared" si="42"/>
        <v>6.0860000000000003</v>
      </c>
      <c r="J82" s="9">
        <f t="shared" si="43"/>
        <v>188.66600000000003</v>
      </c>
      <c r="K82" s="9">
        <f t="shared" si="44"/>
        <v>2867.7232000000004</v>
      </c>
      <c r="L82" s="9">
        <f t="shared" si="45"/>
        <v>5735.4464000000007</v>
      </c>
      <c r="M82" s="9">
        <f t="shared" si="46"/>
        <v>7546.6400000000012</v>
      </c>
      <c r="N82" s="9">
        <f t="shared" si="47"/>
        <v>68825.356800000009</v>
      </c>
      <c r="O82" s="10">
        <f t="shared" si="48"/>
        <v>76371.996800000008</v>
      </c>
      <c r="P82" s="46"/>
    </row>
    <row r="83" spans="1:16" x14ac:dyDescent="0.25">
      <c r="A83" s="5" t="s">
        <v>22</v>
      </c>
      <c r="B83" s="6" t="s">
        <v>107</v>
      </c>
      <c r="C83" s="7" t="s">
        <v>117</v>
      </c>
      <c r="D83" s="8" t="s">
        <v>118</v>
      </c>
      <c r="E83" s="7">
        <v>1</v>
      </c>
      <c r="F83" s="9">
        <v>148.1</v>
      </c>
      <c r="G83" s="9">
        <f t="shared" si="40"/>
        <v>37.024999999999999</v>
      </c>
      <c r="H83" s="9">
        <f t="shared" si="41"/>
        <v>37.024999999999999</v>
      </c>
      <c r="I83" s="9">
        <f t="shared" si="42"/>
        <v>7.4050000000000002</v>
      </c>
      <c r="J83" s="9">
        <f t="shared" si="43"/>
        <v>229.55500000000001</v>
      </c>
      <c r="K83" s="9">
        <f t="shared" si="44"/>
        <v>3489.2359999999999</v>
      </c>
      <c r="L83" s="9">
        <f t="shared" si="45"/>
        <v>6978.4719999999998</v>
      </c>
      <c r="M83" s="9">
        <f t="shared" si="46"/>
        <v>9182.2000000000007</v>
      </c>
      <c r="N83" s="9">
        <f t="shared" si="47"/>
        <v>83741.66399999999</v>
      </c>
      <c r="O83" s="10">
        <f t="shared" si="48"/>
        <v>92923.863999999987</v>
      </c>
      <c r="P83" s="46"/>
    </row>
    <row r="84" spans="1:16" x14ac:dyDescent="0.25">
      <c r="A84" s="5" t="s">
        <v>22</v>
      </c>
      <c r="B84" s="6" t="s">
        <v>107</v>
      </c>
      <c r="C84" s="7" t="s">
        <v>119</v>
      </c>
      <c r="D84" s="11" t="s">
        <v>120</v>
      </c>
      <c r="E84" s="7">
        <v>1</v>
      </c>
      <c r="F84" s="9">
        <v>79.349999999999994</v>
      </c>
      <c r="G84" s="9">
        <f t="shared" si="40"/>
        <v>19.837499999999999</v>
      </c>
      <c r="H84" s="9">
        <f t="shared" si="41"/>
        <v>19.837499999999999</v>
      </c>
      <c r="I84" s="9">
        <f t="shared" si="42"/>
        <v>3.9674999999999998</v>
      </c>
      <c r="J84" s="9">
        <f t="shared" si="43"/>
        <v>122.99250000000001</v>
      </c>
      <c r="K84" s="9">
        <f t="shared" si="44"/>
        <v>1869.4860000000001</v>
      </c>
      <c r="L84" s="9">
        <f t="shared" si="45"/>
        <v>3738.9720000000002</v>
      </c>
      <c r="M84" s="9">
        <f t="shared" si="46"/>
        <v>4919.7000000000007</v>
      </c>
      <c r="N84" s="9">
        <f t="shared" si="47"/>
        <v>44867.664000000004</v>
      </c>
      <c r="O84" s="10">
        <f t="shared" si="48"/>
        <v>49787.364000000001</v>
      </c>
      <c r="P84" s="46"/>
    </row>
    <row r="85" spans="1:16" ht="22.5" x14ac:dyDescent="0.25">
      <c r="A85" s="5" t="s">
        <v>22</v>
      </c>
      <c r="B85" s="6" t="s">
        <v>121</v>
      </c>
      <c r="C85" s="7" t="s">
        <v>122</v>
      </c>
      <c r="D85" s="11" t="s">
        <v>79</v>
      </c>
      <c r="E85" s="7">
        <v>1</v>
      </c>
      <c r="F85" s="9">
        <v>115.12</v>
      </c>
      <c r="G85" s="9">
        <f t="shared" si="40"/>
        <v>28.78</v>
      </c>
      <c r="H85" s="9">
        <f t="shared" si="41"/>
        <v>28.78</v>
      </c>
      <c r="I85" s="9">
        <f t="shared" si="42"/>
        <v>5.7560000000000002</v>
      </c>
      <c r="J85" s="9">
        <f t="shared" si="43"/>
        <v>178.43600000000001</v>
      </c>
      <c r="K85" s="9">
        <f t="shared" si="44"/>
        <v>2712.2271999999998</v>
      </c>
      <c r="L85" s="9">
        <f t="shared" si="45"/>
        <v>5424.4543999999996</v>
      </c>
      <c r="M85" s="9">
        <f t="shared" si="46"/>
        <v>7137.4400000000005</v>
      </c>
      <c r="N85" s="9">
        <f t="shared" si="47"/>
        <v>65093.452799999999</v>
      </c>
      <c r="O85" s="10">
        <f t="shared" si="48"/>
        <v>72230.892800000001</v>
      </c>
      <c r="P85" s="46"/>
    </row>
    <row r="86" spans="1:16" x14ac:dyDescent="0.25">
      <c r="A86" s="5"/>
      <c r="B86" s="6"/>
      <c r="C86" s="7"/>
      <c r="D86" s="11"/>
      <c r="E86" s="7"/>
      <c r="F86" s="9"/>
      <c r="G86" s="9"/>
      <c r="H86" s="9"/>
      <c r="I86" s="9"/>
      <c r="J86" s="9"/>
      <c r="K86" s="9"/>
      <c r="L86" s="9"/>
      <c r="M86" s="9"/>
      <c r="N86" s="9"/>
      <c r="O86" s="10"/>
      <c r="P86" s="46"/>
    </row>
    <row r="87" spans="1:16" x14ac:dyDescent="0.25">
      <c r="A87" s="34"/>
      <c r="B87" s="35"/>
      <c r="C87" s="36" t="s">
        <v>45</v>
      </c>
      <c r="D87" s="36"/>
      <c r="E87" s="36">
        <f>SUM(E78:E86)</f>
        <v>8</v>
      </c>
      <c r="F87" s="38">
        <f>SUM(F78:F86)</f>
        <v>1093.5500000000002</v>
      </c>
      <c r="G87" s="38">
        <f t="shared" ref="G87:O87" si="49">SUM(G78:G86)</f>
        <v>273.38750000000005</v>
      </c>
      <c r="H87" s="38">
        <f t="shared" si="49"/>
        <v>273.38750000000005</v>
      </c>
      <c r="I87" s="38">
        <f t="shared" si="49"/>
        <v>54.677500000000002</v>
      </c>
      <c r="J87" s="38">
        <f t="shared" si="49"/>
        <v>1695.0025000000001</v>
      </c>
      <c r="K87" s="38">
        <f t="shared" si="49"/>
        <v>25764.038</v>
      </c>
      <c r="L87" s="38">
        <f t="shared" si="49"/>
        <v>51528.076000000001</v>
      </c>
      <c r="M87" s="38">
        <f t="shared" si="49"/>
        <v>67800.100000000006</v>
      </c>
      <c r="N87" s="38">
        <f t="shared" si="49"/>
        <v>618336.91200000001</v>
      </c>
      <c r="O87" s="38">
        <f t="shared" si="49"/>
        <v>686137.0120000001</v>
      </c>
      <c r="P87" s="46"/>
    </row>
    <row r="88" spans="1:16" x14ac:dyDescent="0.25">
      <c r="A88" s="5"/>
      <c r="B88" s="6"/>
      <c r="C88" s="7"/>
      <c r="D88" s="7"/>
      <c r="E88" s="7"/>
      <c r="F88" s="9"/>
      <c r="G88" s="9"/>
      <c r="H88" s="9"/>
      <c r="I88" s="9"/>
      <c r="J88" s="9"/>
      <c r="K88" s="9"/>
      <c r="L88" s="9"/>
      <c r="M88" s="9"/>
      <c r="N88" s="9"/>
      <c r="O88" s="10"/>
      <c r="P88" s="46"/>
    </row>
    <row r="89" spans="1:16" ht="22.5" x14ac:dyDescent="0.25">
      <c r="A89" s="5" t="s">
        <v>22</v>
      </c>
      <c r="B89" s="6" t="s">
        <v>121</v>
      </c>
      <c r="C89" s="7" t="s">
        <v>123</v>
      </c>
      <c r="D89" s="8" t="s">
        <v>124</v>
      </c>
      <c r="E89" s="7">
        <v>1</v>
      </c>
      <c r="F89" s="9">
        <v>134.33000000000001</v>
      </c>
      <c r="G89" s="9">
        <f t="shared" ref="G89:G100" si="50">+F89*0.25</f>
        <v>33.582500000000003</v>
      </c>
      <c r="H89" s="9">
        <f t="shared" ref="H89:H100" si="51">+F89*0.25</f>
        <v>33.582500000000003</v>
      </c>
      <c r="I89" s="9">
        <f t="shared" ref="I89:I100" si="52">+F89*0.05</f>
        <v>6.7165000000000008</v>
      </c>
      <c r="J89" s="9">
        <f t="shared" ref="J89:J100" si="53">+F89+G89+H89+I89</f>
        <v>208.21150000000003</v>
      </c>
      <c r="K89" s="9">
        <f t="shared" ref="K89:K100" si="54">+J89*15.2</f>
        <v>3164.8148000000001</v>
      </c>
      <c r="L89" s="9">
        <f t="shared" ref="L89:L100" si="55">+K89*2</f>
        <v>6329.6296000000002</v>
      </c>
      <c r="M89" s="9">
        <f t="shared" ref="M89:M100" si="56">+J89*40</f>
        <v>8328.4600000000009</v>
      </c>
      <c r="N89" s="9">
        <f t="shared" ref="N89:N100" si="57">+L89*12</f>
        <v>75955.555200000003</v>
      </c>
      <c r="O89" s="10">
        <f t="shared" ref="O89:O100" si="58">+M89+N89</f>
        <v>84284.015200000009</v>
      </c>
      <c r="P89" s="46"/>
    </row>
    <row r="90" spans="1:16" ht="22.5" x14ac:dyDescent="0.25">
      <c r="A90" s="5" t="s">
        <v>22</v>
      </c>
      <c r="B90" s="6" t="s">
        <v>121</v>
      </c>
      <c r="C90" s="7" t="s">
        <v>125</v>
      </c>
      <c r="D90" s="15" t="s">
        <v>126</v>
      </c>
      <c r="E90" s="7">
        <v>1</v>
      </c>
      <c r="F90" s="9">
        <v>122.61</v>
      </c>
      <c r="G90" s="9">
        <f t="shared" si="50"/>
        <v>30.6525</v>
      </c>
      <c r="H90" s="9">
        <f t="shared" si="51"/>
        <v>30.6525</v>
      </c>
      <c r="I90" s="9">
        <f t="shared" si="52"/>
        <v>6.1305000000000005</v>
      </c>
      <c r="J90" s="9">
        <f t="shared" si="53"/>
        <v>190.0455</v>
      </c>
      <c r="K90" s="9">
        <f t="shared" si="54"/>
        <v>2888.6916000000001</v>
      </c>
      <c r="L90" s="9">
        <f t="shared" si="55"/>
        <v>5777.3832000000002</v>
      </c>
      <c r="M90" s="9">
        <f t="shared" si="56"/>
        <v>7601.82</v>
      </c>
      <c r="N90" s="9">
        <f t="shared" si="57"/>
        <v>69328.598400000003</v>
      </c>
      <c r="O90" s="10">
        <f t="shared" si="58"/>
        <v>76930.418399999995</v>
      </c>
      <c r="P90" s="46"/>
    </row>
    <row r="91" spans="1:16" ht="22.5" x14ac:dyDescent="0.25">
      <c r="A91" s="5" t="s">
        <v>22</v>
      </c>
      <c r="B91" s="6" t="s">
        <v>121</v>
      </c>
      <c r="C91" s="7" t="s">
        <v>127</v>
      </c>
      <c r="D91" s="11" t="s">
        <v>128</v>
      </c>
      <c r="E91" s="18">
        <v>1</v>
      </c>
      <c r="F91" s="9">
        <v>165.82</v>
      </c>
      <c r="G91" s="9">
        <f t="shared" si="50"/>
        <v>41.454999999999998</v>
      </c>
      <c r="H91" s="9">
        <f t="shared" si="51"/>
        <v>41.454999999999998</v>
      </c>
      <c r="I91" s="9">
        <f t="shared" si="52"/>
        <v>8.2910000000000004</v>
      </c>
      <c r="J91" s="9">
        <f t="shared" si="53"/>
        <v>257.02099999999996</v>
      </c>
      <c r="K91" s="9">
        <f t="shared" si="54"/>
        <v>3906.7191999999991</v>
      </c>
      <c r="L91" s="9">
        <f t="shared" si="55"/>
        <v>7813.4383999999982</v>
      </c>
      <c r="M91" s="9">
        <f t="shared" si="56"/>
        <v>10280.839999999998</v>
      </c>
      <c r="N91" s="9">
        <f t="shared" si="57"/>
        <v>93761.260799999975</v>
      </c>
      <c r="O91" s="10">
        <f t="shared" si="58"/>
        <v>104042.10079999997</v>
      </c>
      <c r="P91" s="46"/>
    </row>
    <row r="92" spans="1:16" ht="22.5" x14ac:dyDescent="0.25">
      <c r="A92" s="5" t="s">
        <v>22</v>
      </c>
      <c r="B92" s="6" t="s">
        <v>121</v>
      </c>
      <c r="C92" s="7" t="s">
        <v>129</v>
      </c>
      <c r="D92" s="11" t="s">
        <v>130</v>
      </c>
      <c r="E92" s="7">
        <v>1</v>
      </c>
      <c r="F92" s="9">
        <v>122.61</v>
      </c>
      <c r="G92" s="9">
        <f t="shared" si="50"/>
        <v>30.6525</v>
      </c>
      <c r="H92" s="9">
        <f t="shared" si="51"/>
        <v>30.6525</v>
      </c>
      <c r="I92" s="9">
        <f t="shared" si="52"/>
        <v>6.1305000000000005</v>
      </c>
      <c r="J92" s="9">
        <f t="shared" si="53"/>
        <v>190.0455</v>
      </c>
      <c r="K92" s="9">
        <f t="shared" si="54"/>
        <v>2888.6916000000001</v>
      </c>
      <c r="L92" s="9">
        <f t="shared" si="55"/>
        <v>5777.3832000000002</v>
      </c>
      <c r="M92" s="9">
        <f t="shared" si="56"/>
        <v>7601.82</v>
      </c>
      <c r="N92" s="9">
        <f t="shared" si="57"/>
        <v>69328.598400000003</v>
      </c>
      <c r="O92" s="10">
        <f t="shared" si="58"/>
        <v>76930.418399999995</v>
      </c>
      <c r="P92" s="46"/>
    </row>
    <row r="93" spans="1:16" ht="22.5" x14ac:dyDescent="0.25">
      <c r="A93" s="5" t="s">
        <v>22</v>
      </c>
      <c r="B93" s="6" t="s">
        <v>121</v>
      </c>
      <c r="C93" s="7" t="s">
        <v>131</v>
      </c>
      <c r="D93" s="11" t="s">
        <v>132</v>
      </c>
      <c r="E93" s="7">
        <v>1</v>
      </c>
      <c r="F93" s="9">
        <v>122.61</v>
      </c>
      <c r="G93" s="9">
        <f t="shared" si="50"/>
        <v>30.6525</v>
      </c>
      <c r="H93" s="9">
        <f t="shared" si="51"/>
        <v>30.6525</v>
      </c>
      <c r="I93" s="9">
        <f t="shared" si="52"/>
        <v>6.1305000000000005</v>
      </c>
      <c r="J93" s="9">
        <f t="shared" si="53"/>
        <v>190.0455</v>
      </c>
      <c r="K93" s="9">
        <f t="shared" si="54"/>
        <v>2888.6916000000001</v>
      </c>
      <c r="L93" s="9">
        <f t="shared" si="55"/>
        <v>5777.3832000000002</v>
      </c>
      <c r="M93" s="9">
        <f t="shared" si="56"/>
        <v>7601.82</v>
      </c>
      <c r="N93" s="9">
        <f t="shared" si="57"/>
        <v>69328.598400000003</v>
      </c>
      <c r="O93" s="10">
        <f t="shared" si="58"/>
        <v>76930.418399999995</v>
      </c>
      <c r="P93" s="46"/>
    </row>
    <row r="94" spans="1:16" ht="22.5" x14ac:dyDescent="0.25">
      <c r="A94" s="5" t="s">
        <v>22</v>
      </c>
      <c r="B94" s="6" t="s">
        <v>121</v>
      </c>
      <c r="C94" s="7" t="s">
        <v>133</v>
      </c>
      <c r="D94" s="8" t="s">
        <v>134</v>
      </c>
      <c r="E94" s="7">
        <v>1</v>
      </c>
      <c r="F94" s="9">
        <v>122.61</v>
      </c>
      <c r="G94" s="9">
        <f t="shared" si="50"/>
        <v>30.6525</v>
      </c>
      <c r="H94" s="9">
        <f t="shared" si="51"/>
        <v>30.6525</v>
      </c>
      <c r="I94" s="9">
        <f t="shared" si="52"/>
        <v>6.1305000000000005</v>
      </c>
      <c r="J94" s="9">
        <f t="shared" si="53"/>
        <v>190.0455</v>
      </c>
      <c r="K94" s="9">
        <f t="shared" si="54"/>
        <v>2888.6916000000001</v>
      </c>
      <c r="L94" s="9">
        <f t="shared" si="55"/>
        <v>5777.3832000000002</v>
      </c>
      <c r="M94" s="9">
        <f t="shared" si="56"/>
        <v>7601.82</v>
      </c>
      <c r="N94" s="9">
        <f t="shared" si="57"/>
        <v>69328.598400000003</v>
      </c>
      <c r="O94" s="10">
        <f t="shared" si="58"/>
        <v>76930.418399999995</v>
      </c>
      <c r="P94" s="46"/>
    </row>
    <row r="95" spans="1:16" ht="22.5" x14ac:dyDescent="0.25">
      <c r="A95" s="5" t="s">
        <v>22</v>
      </c>
      <c r="B95" s="6" t="s">
        <v>121</v>
      </c>
      <c r="C95" s="7" t="s">
        <v>135</v>
      </c>
      <c r="D95" s="7" t="s">
        <v>136</v>
      </c>
      <c r="E95" s="7">
        <v>1</v>
      </c>
      <c r="F95" s="9">
        <v>174.7</v>
      </c>
      <c r="G95" s="9">
        <f t="shared" si="50"/>
        <v>43.674999999999997</v>
      </c>
      <c r="H95" s="9">
        <f t="shared" si="51"/>
        <v>43.674999999999997</v>
      </c>
      <c r="I95" s="9">
        <f t="shared" si="52"/>
        <v>8.7349999999999994</v>
      </c>
      <c r="J95" s="9">
        <f t="shared" si="53"/>
        <v>270.78500000000003</v>
      </c>
      <c r="K95" s="9">
        <f t="shared" si="54"/>
        <v>4115.9319999999998</v>
      </c>
      <c r="L95" s="9">
        <f t="shared" si="55"/>
        <v>8231.8639999999996</v>
      </c>
      <c r="M95" s="9">
        <f t="shared" si="56"/>
        <v>10831.400000000001</v>
      </c>
      <c r="N95" s="9">
        <f t="shared" si="57"/>
        <v>98782.367999999988</v>
      </c>
      <c r="O95" s="10">
        <f t="shared" si="58"/>
        <v>109613.76799999998</v>
      </c>
      <c r="P95" s="46"/>
    </row>
    <row r="96" spans="1:16" ht="22.5" x14ac:dyDescent="0.25">
      <c r="A96" s="5" t="s">
        <v>22</v>
      </c>
      <c r="B96" s="6" t="s">
        <v>121</v>
      </c>
      <c r="C96" s="7" t="s">
        <v>137</v>
      </c>
      <c r="D96" s="15" t="s">
        <v>138</v>
      </c>
      <c r="E96" s="7">
        <v>1</v>
      </c>
      <c r="F96" s="9">
        <v>122.61</v>
      </c>
      <c r="G96" s="9">
        <f t="shared" si="50"/>
        <v>30.6525</v>
      </c>
      <c r="H96" s="9">
        <f t="shared" si="51"/>
        <v>30.6525</v>
      </c>
      <c r="I96" s="9">
        <f t="shared" si="52"/>
        <v>6.1305000000000005</v>
      </c>
      <c r="J96" s="9">
        <f t="shared" si="53"/>
        <v>190.0455</v>
      </c>
      <c r="K96" s="9">
        <f t="shared" si="54"/>
        <v>2888.6916000000001</v>
      </c>
      <c r="L96" s="9">
        <f t="shared" si="55"/>
        <v>5777.3832000000002</v>
      </c>
      <c r="M96" s="9">
        <f t="shared" si="56"/>
        <v>7601.82</v>
      </c>
      <c r="N96" s="9">
        <f t="shared" si="57"/>
        <v>69328.598400000003</v>
      </c>
      <c r="O96" s="10">
        <f t="shared" si="58"/>
        <v>76930.418399999995</v>
      </c>
      <c r="P96" s="46"/>
    </row>
    <row r="97" spans="1:16" ht="22.5" x14ac:dyDescent="0.25">
      <c r="A97" s="5" t="s">
        <v>22</v>
      </c>
      <c r="B97" s="6" t="s">
        <v>121</v>
      </c>
      <c r="C97" s="7" t="s">
        <v>139</v>
      </c>
      <c r="D97" s="11" t="s">
        <v>140</v>
      </c>
      <c r="E97" s="7">
        <v>1</v>
      </c>
      <c r="F97" s="9">
        <v>90.34</v>
      </c>
      <c r="G97" s="9">
        <f t="shared" si="50"/>
        <v>22.585000000000001</v>
      </c>
      <c r="H97" s="9">
        <f t="shared" si="51"/>
        <v>22.585000000000001</v>
      </c>
      <c r="I97" s="9">
        <f t="shared" si="52"/>
        <v>4.5170000000000003</v>
      </c>
      <c r="J97" s="9">
        <f t="shared" si="53"/>
        <v>140.02700000000002</v>
      </c>
      <c r="K97" s="9">
        <f t="shared" si="54"/>
        <v>2128.4104000000002</v>
      </c>
      <c r="L97" s="9">
        <f t="shared" si="55"/>
        <v>4256.8208000000004</v>
      </c>
      <c r="M97" s="9">
        <f t="shared" si="56"/>
        <v>5601.0800000000008</v>
      </c>
      <c r="N97" s="9">
        <f t="shared" si="57"/>
        <v>51081.849600000001</v>
      </c>
      <c r="O97" s="10">
        <f t="shared" si="58"/>
        <v>56682.929600000003</v>
      </c>
      <c r="P97" s="46"/>
    </row>
    <row r="98" spans="1:16" ht="22.5" x14ac:dyDescent="0.25">
      <c r="A98" s="5" t="s">
        <v>22</v>
      </c>
      <c r="B98" s="6" t="s">
        <v>121</v>
      </c>
      <c r="C98" s="7" t="s">
        <v>43</v>
      </c>
      <c r="D98" s="11" t="s">
        <v>141</v>
      </c>
      <c r="E98" s="7">
        <v>1</v>
      </c>
      <c r="F98" s="9">
        <v>100.18</v>
      </c>
      <c r="G98" s="9">
        <f t="shared" si="50"/>
        <v>25.045000000000002</v>
      </c>
      <c r="H98" s="9">
        <f t="shared" si="51"/>
        <v>25.045000000000002</v>
      </c>
      <c r="I98" s="9">
        <f t="shared" si="52"/>
        <v>5.0090000000000003</v>
      </c>
      <c r="J98" s="9">
        <f t="shared" si="53"/>
        <v>155.279</v>
      </c>
      <c r="K98" s="9">
        <f t="shared" si="54"/>
        <v>2360.2408</v>
      </c>
      <c r="L98" s="9">
        <f t="shared" si="55"/>
        <v>4720.4816000000001</v>
      </c>
      <c r="M98" s="9">
        <f t="shared" si="56"/>
        <v>6211.16</v>
      </c>
      <c r="N98" s="9">
        <f t="shared" si="57"/>
        <v>56645.779200000004</v>
      </c>
      <c r="O98" s="10">
        <f t="shared" si="58"/>
        <v>62856.939200000008</v>
      </c>
      <c r="P98" s="46"/>
    </row>
    <row r="99" spans="1:16" ht="22.5" x14ac:dyDescent="0.25">
      <c r="A99" s="5" t="s">
        <v>22</v>
      </c>
      <c r="B99" s="6" t="s">
        <v>121</v>
      </c>
      <c r="C99" s="7" t="s">
        <v>142</v>
      </c>
      <c r="D99" s="11" t="s">
        <v>143</v>
      </c>
      <c r="E99" s="7">
        <v>1</v>
      </c>
      <c r="F99" s="9">
        <v>138.72</v>
      </c>
      <c r="G99" s="9">
        <f t="shared" si="50"/>
        <v>34.68</v>
      </c>
      <c r="H99" s="9">
        <f t="shared" si="51"/>
        <v>34.68</v>
      </c>
      <c r="I99" s="9">
        <f t="shared" si="52"/>
        <v>6.9359999999999999</v>
      </c>
      <c r="J99" s="9">
        <f t="shared" si="53"/>
        <v>215.01600000000002</v>
      </c>
      <c r="K99" s="9">
        <f t="shared" si="54"/>
        <v>3268.2432000000003</v>
      </c>
      <c r="L99" s="9">
        <f t="shared" si="55"/>
        <v>6536.4864000000007</v>
      </c>
      <c r="M99" s="9">
        <f t="shared" si="56"/>
        <v>8600.6400000000012</v>
      </c>
      <c r="N99" s="9">
        <f t="shared" si="57"/>
        <v>78437.836800000005</v>
      </c>
      <c r="O99" s="10">
        <f t="shared" si="58"/>
        <v>87038.476800000004</v>
      </c>
      <c r="P99" s="46"/>
    </row>
    <row r="100" spans="1:16" ht="22.5" x14ac:dyDescent="0.25">
      <c r="A100" s="5" t="s">
        <v>22</v>
      </c>
      <c r="B100" s="6" t="s">
        <v>121</v>
      </c>
      <c r="C100" s="7" t="s">
        <v>144</v>
      </c>
      <c r="D100" s="8" t="s">
        <v>145</v>
      </c>
      <c r="E100" s="7">
        <v>1</v>
      </c>
      <c r="F100" s="9">
        <v>115.12</v>
      </c>
      <c r="G100" s="9">
        <f t="shared" si="50"/>
        <v>28.78</v>
      </c>
      <c r="H100" s="9">
        <f t="shared" si="51"/>
        <v>28.78</v>
      </c>
      <c r="I100" s="9">
        <f t="shared" si="52"/>
        <v>5.7560000000000002</v>
      </c>
      <c r="J100" s="9">
        <f t="shared" si="53"/>
        <v>178.43600000000001</v>
      </c>
      <c r="K100" s="9">
        <f t="shared" si="54"/>
        <v>2712.2271999999998</v>
      </c>
      <c r="L100" s="9">
        <f t="shared" si="55"/>
        <v>5424.4543999999996</v>
      </c>
      <c r="M100" s="9">
        <f t="shared" si="56"/>
        <v>7137.4400000000005</v>
      </c>
      <c r="N100" s="9">
        <f t="shared" si="57"/>
        <v>65093.452799999999</v>
      </c>
      <c r="O100" s="10">
        <f t="shared" si="58"/>
        <v>72230.892800000001</v>
      </c>
      <c r="P100" s="46"/>
    </row>
    <row r="101" spans="1:16" x14ac:dyDescent="0.25">
      <c r="A101" s="5"/>
      <c r="B101" s="6"/>
      <c r="C101" s="7"/>
      <c r="D101" s="7"/>
      <c r="E101" s="7"/>
      <c r="F101" s="9"/>
      <c r="G101" s="9"/>
      <c r="H101" s="9"/>
      <c r="I101" s="9"/>
      <c r="J101" s="9"/>
      <c r="K101" s="9"/>
      <c r="L101" s="9"/>
      <c r="M101" s="9"/>
      <c r="N101" s="9"/>
      <c r="O101" s="10">
        <v>0</v>
      </c>
      <c r="P101" s="46"/>
    </row>
    <row r="102" spans="1:16" x14ac:dyDescent="0.25">
      <c r="A102" s="34"/>
      <c r="B102" s="35"/>
      <c r="C102" s="36" t="s">
        <v>45</v>
      </c>
      <c r="D102" s="36"/>
      <c r="E102" s="36">
        <f>SUM(E89:E100)</f>
        <v>12</v>
      </c>
      <c r="F102" s="38">
        <f>SUM(F89:F100)</f>
        <v>1532.2599999999998</v>
      </c>
      <c r="G102" s="38">
        <f t="shared" ref="G102:O102" si="59">SUM(G89:G100)</f>
        <v>383.06499999999994</v>
      </c>
      <c r="H102" s="38">
        <f t="shared" si="59"/>
        <v>383.06499999999994</v>
      </c>
      <c r="I102" s="38">
        <f t="shared" si="59"/>
        <v>76.613</v>
      </c>
      <c r="J102" s="38">
        <f t="shared" si="59"/>
        <v>2375.0030000000002</v>
      </c>
      <c r="K102" s="38">
        <f t="shared" si="59"/>
        <v>36100.045599999998</v>
      </c>
      <c r="L102" s="38">
        <f t="shared" si="59"/>
        <v>72200.091199999995</v>
      </c>
      <c r="M102" s="38">
        <f t="shared" si="59"/>
        <v>95000.12000000001</v>
      </c>
      <c r="N102" s="38">
        <f t="shared" si="59"/>
        <v>866401.09440000006</v>
      </c>
      <c r="O102" s="38">
        <f t="shared" si="59"/>
        <v>961401.21439999994</v>
      </c>
      <c r="P102" s="46"/>
    </row>
    <row r="103" spans="1:16" x14ac:dyDescent="0.25">
      <c r="A103" s="5"/>
      <c r="B103" s="6"/>
      <c r="C103" s="7"/>
      <c r="D103" s="7"/>
      <c r="E103" s="7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46"/>
    </row>
    <row r="104" spans="1:16" x14ac:dyDescent="0.25">
      <c r="A104" s="5" t="s">
        <v>146</v>
      </c>
      <c r="B104" s="6" t="s">
        <v>147</v>
      </c>
      <c r="C104" s="7" t="s">
        <v>148</v>
      </c>
      <c r="D104" s="15" t="s">
        <v>149</v>
      </c>
      <c r="E104" s="7">
        <v>1</v>
      </c>
      <c r="F104" s="9">
        <v>133.75</v>
      </c>
      <c r="G104" s="9">
        <v>0</v>
      </c>
      <c r="H104" s="9">
        <v>0</v>
      </c>
      <c r="I104" s="9">
        <v>0</v>
      </c>
      <c r="J104" s="9">
        <f>+F104</f>
        <v>133.75</v>
      </c>
      <c r="K104" s="9">
        <f>+J104*15.2</f>
        <v>2033</v>
      </c>
      <c r="L104" s="9">
        <f>+K104*2</f>
        <v>4066</v>
      </c>
      <c r="M104" s="9">
        <f>+J104*40</f>
        <v>5350</v>
      </c>
      <c r="N104" s="9">
        <f>+L104*12</f>
        <v>48792</v>
      </c>
      <c r="O104" s="10">
        <f>+M104+N104</f>
        <v>54142</v>
      </c>
      <c r="P104" s="46"/>
    </row>
    <row r="105" spans="1:16" x14ac:dyDescent="0.25">
      <c r="A105" s="5" t="s">
        <v>146</v>
      </c>
      <c r="B105" s="6" t="s">
        <v>147</v>
      </c>
      <c r="C105" s="7" t="s">
        <v>148</v>
      </c>
      <c r="D105" s="15" t="s">
        <v>150</v>
      </c>
      <c r="E105" s="7">
        <v>1</v>
      </c>
      <c r="F105" s="9">
        <v>73.099999999999994</v>
      </c>
      <c r="G105" s="9">
        <v>0</v>
      </c>
      <c r="H105" s="9">
        <v>0</v>
      </c>
      <c r="I105" s="9">
        <v>0</v>
      </c>
      <c r="J105" s="9">
        <f>+F105</f>
        <v>73.099999999999994</v>
      </c>
      <c r="K105" s="9">
        <f>+J105*15.2</f>
        <v>1111.1199999999999</v>
      </c>
      <c r="L105" s="9">
        <f>+K105*2</f>
        <v>2222.2399999999998</v>
      </c>
      <c r="M105" s="9">
        <f>+J105*40</f>
        <v>2924</v>
      </c>
      <c r="N105" s="9">
        <f>+L105*12</f>
        <v>26666.879999999997</v>
      </c>
      <c r="O105" s="10">
        <f>+M105+N105</f>
        <v>29590.879999999997</v>
      </c>
      <c r="P105" s="46"/>
    </row>
    <row r="106" spans="1:16" x14ac:dyDescent="0.25">
      <c r="A106" s="5"/>
      <c r="B106" s="6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10"/>
      <c r="P106" s="46"/>
    </row>
    <row r="107" spans="1:16" x14ac:dyDescent="0.25">
      <c r="A107" s="34"/>
      <c r="B107" s="35"/>
      <c r="C107" s="36" t="s">
        <v>45</v>
      </c>
      <c r="D107" s="36"/>
      <c r="E107" s="36">
        <v>2</v>
      </c>
      <c r="F107" s="37">
        <f>SUM(F104:F105)</f>
        <v>206.85</v>
      </c>
      <c r="G107" s="37">
        <v>0</v>
      </c>
      <c r="H107" s="37">
        <v>0</v>
      </c>
      <c r="I107" s="37">
        <v>0</v>
      </c>
      <c r="J107" s="37">
        <f t="shared" ref="J107:O107" si="60">SUM(J104:J105)</f>
        <v>206.85</v>
      </c>
      <c r="K107" s="37">
        <f t="shared" si="60"/>
        <v>3144.12</v>
      </c>
      <c r="L107" s="37">
        <f t="shared" si="60"/>
        <v>6288.24</v>
      </c>
      <c r="M107" s="37">
        <f t="shared" si="60"/>
        <v>8274</v>
      </c>
      <c r="N107" s="37">
        <f t="shared" si="60"/>
        <v>75458.880000000005</v>
      </c>
      <c r="O107" s="37">
        <f t="shared" si="60"/>
        <v>83732.88</v>
      </c>
      <c r="P107" s="46"/>
    </row>
    <row r="108" spans="1:16" x14ac:dyDescent="0.25">
      <c r="A108" s="5"/>
      <c r="B108" s="6"/>
      <c r="C108" s="19"/>
      <c r="D108" s="19"/>
      <c r="E108" s="19"/>
      <c r="F108" s="13"/>
      <c r="G108" s="13"/>
      <c r="H108" s="13"/>
      <c r="I108" s="13"/>
      <c r="J108" s="13"/>
      <c r="K108" s="13"/>
      <c r="L108" s="13"/>
      <c r="M108" s="13"/>
      <c r="N108" s="13"/>
      <c r="O108" s="10"/>
      <c r="P108" s="46"/>
    </row>
    <row r="109" spans="1:16" ht="15.75" thickBot="1" x14ac:dyDescent="0.3">
      <c r="A109" s="20"/>
      <c r="B109" s="21"/>
      <c r="C109" s="22"/>
      <c r="D109" s="22"/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46"/>
    </row>
    <row r="110" spans="1:16" x14ac:dyDescent="0.25">
      <c r="A110" s="31" t="s">
        <v>151</v>
      </c>
      <c r="B110" s="32"/>
      <c r="C110" s="33"/>
      <c r="D110" s="39"/>
      <c r="E110" s="40">
        <f>+E23+E32+E43+E76+E87+E102+E107</f>
        <v>78</v>
      </c>
      <c r="F110" s="40">
        <f>+F23+F32+F43+F76+F87+F102+F107</f>
        <v>10087.399999999998</v>
      </c>
      <c r="G110" s="40">
        <f t="shared" ref="G110:O110" si="61">+G23+G32+G43+G76+G87+G102+G107</f>
        <v>2470.1374999999994</v>
      </c>
      <c r="H110" s="40">
        <f t="shared" si="61"/>
        <v>2470.1374999999994</v>
      </c>
      <c r="I110" s="40">
        <f t="shared" si="61"/>
        <v>494.02749999999997</v>
      </c>
      <c r="J110" s="40">
        <f t="shared" si="61"/>
        <v>15521.702499999999</v>
      </c>
      <c r="K110" s="40">
        <f t="shared" si="61"/>
        <v>235929.87799999997</v>
      </c>
      <c r="L110" s="40">
        <f t="shared" si="61"/>
        <v>471859.75599999994</v>
      </c>
      <c r="M110" s="40">
        <f t="shared" si="61"/>
        <v>620868.10000000009</v>
      </c>
      <c r="N110" s="40">
        <f t="shared" si="61"/>
        <v>5662317.0719999997</v>
      </c>
      <c r="O110" s="40">
        <f t="shared" si="61"/>
        <v>6283185.1720000003</v>
      </c>
      <c r="P110" s="46"/>
    </row>
    <row r="111" spans="1:16" ht="15.75" thickBot="1" x14ac:dyDescent="0.3">
      <c r="A111" s="41"/>
      <c r="B111" s="42"/>
      <c r="C111" s="43"/>
      <c r="D111" s="43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</row>
    <row r="112" spans="1:16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P112" s="46"/>
    </row>
    <row r="113" spans="4:14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4:14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4:14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4:14" x14ac:dyDescent="0.25">
      <c r="D116" s="25"/>
      <c r="E116" s="25"/>
      <c r="F116" s="26"/>
      <c r="G116" s="25"/>
      <c r="H116" s="25"/>
      <c r="I116" s="25"/>
      <c r="J116" s="27"/>
      <c r="K116" s="25"/>
      <c r="L116" s="25"/>
      <c r="M116" s="25"/>
      <c r="N116" s="25"/>
    </row>
    <row r="117" spans="4:14" x14ac:dyDescent="0.25">
      <c r="D117" s="25"/>
      <c r="E117" s="25"/>
      <c r="F117" s="26"/>
      <c r="G117" s="25"/>
      <c r="H117" s="25"/>
      <c r="I117" s="25"/>
      <c r="J117" s="27"/>
      <c r="K117" s="25"/>
      <c r="L117" s="25"/>
      <c r="M117" s="25"/>
      <c r="N117" s="25"/>
    </row>
    <row r="118" spans="4:14" x14ac:dyDescent="0.25">
      <c r="D118" s="25"/>
      <c r="E118" s="25"/>
      <c r="F118" s="26"/>
      <c r="G118" s="25"/>
      <c r="H118" s="25"/>
      <c r="I118" s="25"/>
      <c r="J118" s="25"/>
      <c r="K118" s="25"/>
      <c r="L118" s="25"/>
      <c r="M118" s="25"/>
      <c r="N118" s="25"/>
    </row>
    <row r="119" spans="4:14" x14ac:dyDescent="0.25">
      <c r="D119" s="25"/>
      <c r="E119" s="25"/>
      <c r="F119" s="26"/>
      <c r="G119" s="25"/>
      <c r="H119" s="25"/>
      <c r="I119" s="25"/>
      <c r="J119" s="25"/>
      <c r="K119" s="25"/>
      <c r="L119" s="25"/>
      <c r="M119" s="25"/>
      <c r="N119" s="25"/>
    </row>
    <row r="120" spans="4:14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4:14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</sheetData>
  <mergeCells count="3">
    <mergeCell ref="A7:O7"/>
    <mergeCell ref="A8:O8"/>
    <mergeCell ref="A110:C110"/>
  </mergeCells>
  <pageMargins left="0.70866141732283472" right="0.70866141732283472" top="0.94488188976377963" bottom="0.74803149606299213" header="0.31496062992125984" footer="0.31496062992125984"/>
  <pageSetup paperSize="5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 (2)</vt:lpstr>
      <vt:lpstr>Hoja1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2016-11-16T18:52:46Z</cp:lastPrinted>
  <dcterms:created xsi:type="dcterms:W3CDTF">2016-11-16T16:36:43Z</dcterms:created>
  <dcterms:modified xsi:type="dcterms:W3CDTF">2017-03-03T20:21:22Z</dcterms:modified>
</cp:coreProperties>
</file>