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  <sheet name="Hoja1" sheetId="10" r:id="rId10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<sst xmlns="http://schemas.openxmlformats.org/spreadsheetml/2006/main" count="1193" uniqueCount="354">
  <si>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</si>
  <si>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</si>
  <si>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</si>
  <si>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</si>
  <si>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</si>
  <si>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</si>
  <si>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</si>
  <si>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</si>
  <si>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</si>
  <si>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</si>
  <si>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</si>
  <si>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</si>
  <si>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</si>
  <si>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</si>
  <si>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</si>
  <si>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</si>
  <si>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</si>
  <si>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</si>
  <si>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</si>
  <si>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</si>
  <si>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</si>
  <si>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24337</t>
  </si>
  <si>
    <t>TITULO</t>
  </si>
  <si>
    <t>NOMBRE CORTO</t>
  </si>
  <si>
    <t>DESCRIPCION</t>
  </si>
  <si>
    <t>Resultados de procedimientos de adjudicación directa realizados</t>
  </si>
  <si>
    <t>LGTA-A-FXXVIIIB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</si>
  <si>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</si>
  <si>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</si>
  <si>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</si>
  <si>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</si>
  <si>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</si>
  <si>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</si>
  <si>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</si>
  <si>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</si>
  <si>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</si>
  <si>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</si>
  <si>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</si>
  <si>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43003</t>
  </si>
  <si>
    <t>42998</t>
  </si>
  <si>
    <t>42965</t>
  </si>
  <si>
    <t>43005</t>
  </si>
  <si>
    <t>42971</t>
  </si>
  <si>
    <t>43000</t>
  </si>
  <si>
    <t>42995</t>
  </si>
  <si>
    <t>43002</t>
  </si>
  <si>
    <t>42987</t>
  </si>
  <si>
    <t>42989</t>
  </si>
  <si>
    <t>43004</t>
  </si>
  <si>
    <t>42982</t>
  </si>
  <si>
    <t>42980</t>
  </si>
  <si>
    <t>42972</t>
  </si>
  <si>
    <t>43006</t>
  </si>
  <si>
    <t>42997</t>
  </si>
  <si>
    <t>42984</t>
  </si>
  <si>
    <t>42968</t>
  </si>
  <si>
    <t>42981</t>
  </si>
  <si>
    <t>42985</t>
  </si>
  <si>
    <t>42967</t>
  </si>
  <si>
    <t>42999</t>
  </si>
  <si>
    <t>42975</t>
  </si>
  <si>
    <t>42966</t>
  </si>
  <si>
    <t>43001</t>
  </si>
  <si>
    <t>42983</t>
  </si>
  <si>
    <t>42976</t>
  </si>
  <si>
    <t>42969</t>
  </si>
  <si>
    <t>42973</t>
  </si>
  <si>
    <t>42992</t>
  </si>
  <si>
    <t>42991</t>
  </si>
  <si>
    <t>42978</t>
  </si>
  <si>
    <t>42986</t>
  </si>
  <si>
    <t>42993</t>
  </si>
  <si>
    <t>42994</t>
  </si>
  <si>
    <t>42977</t>
  </si>
  <si>
    <t>42990</t>
  </si>
  <si>
    <t>42988</t>
  </si>
  <si>
    <t>43007</t>
  </si>
  <si>
    <t>42964</t>
  </si>
  <si>
    <t>42970</t>
  </si>
  <si>
    <t>42996</t>
  </si>
  <si>
    <t>42979</t>
  </si>
  <si>
    <t>42974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</si>
  <si>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</si>
  <si>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</si>
  <si>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</si>
  <si>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</si>
  <si>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</si>
  <si>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</si>
  <si>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</si>
  <si>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</si>
  <si>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</si>
  <si>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</si>
  <si>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</si>
  <si>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</si>
  <si>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</si>
  <si>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</si>
  <si>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</si>
  <si>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</si>
  <si>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</si>
  <si>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</si>
  <si>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</si>
  <si>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</si>
  <si>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</si>
  <si>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</si>
  <si>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</si>
  <si>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</si>
  <si>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</si>
  <si>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</si>
  <si>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</si>
  <si>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</si>
  <si>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</si>
  <si>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</si>
  <si>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</si>
  <si>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</si>
  <si>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</si>
  <si>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</si>
  <si>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</si>
  <si>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</si>
  <si>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</si>
  <si>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</si>
  <si>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</si>
  <si>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</si>
  <si>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</si>
  <si>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</si>
  <si>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</si>
  <si>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</si>
  <si>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</si>
  <si>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</si>
  <si>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</si>
  <si>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</si>
  <si>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</si>
  <si>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</si>
  <si>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</si>
  <si>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</si>
  <si>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</si>
  <si>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</si>
  <si>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</si>
  <si>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</si>
  <si>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</si>
  <si>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</si>
  <si>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</si>
  <si>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</si>
  <si>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</si>
  <si>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</si>
  <si>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</si>
  <si>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</si>
  <si>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</si>
  <si>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</si>
  <si>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</si>
  <si>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</si>
  <si>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INVITACION A CUANDO MENOS 3 PERSONAS</t>
  </si>
  <si>
    <t>REGLAMENTO INTERNO DE ADQUISICIONES, ENAJENACIONES, ARRENDAMIENTOS Y CONTRATACION DE SERVICIOS DE BIENES MUEBLES E INMUEBLES DEL MUNICIPIO DE MOROLEON GUANAJUAT</t>
  </si>
  <si>
    <t>HERNANDEZ</t>
  </si>
  <si>
    <t>SECRETARIA DE RELACIONES EXTERIORES</t>
  </si>
  <si>
    <t>MXN</t>
  </si>
  <si>
    <t>DIRECCION DE DESARROLLO SOCIAL</t>
  </si>
  <si>
    <t xml:space="preserve">ROCHA </t>
  </si>
  <si>
    <t>CESAR</t>
  </si>
  <si>
    <t>FRANCISCO</t>
  </si>
  <si>
    <t>GUZMAN</t>
  </si>
  <si>
    <t>REYES</t>
  </si>
  <si>
    <t>MARGARITA</t>
  </si>
  <si>
    <t>ZAMUDIO</t>
  </si>
  <si>
    <t>ANTONIO</t>
  </si>
  <si>
    <t>PRESIDENCIA MUNICIPAL</t>
  </si>
  <si>
    <t>GONZALEZ</t>
  </si>
  <si>
    <t>ZAVALA</t>
  </si>
  <si>
    <t>MARIA LUCIA</t>
  </si>
  <si>
    <t>FACIO</t>
  </si>
  <si>
    <t>DIRECCION DE SERVICIOS PUBLICOS MUNICIPALES</t>
  </si>
  <si>
    <t>DIRECCION DE OBRAS PUBLICAS</t>
  </si>
  <si>
    <t>OCTUBRE-DICIEMBRE</t>
  </si>
  <si>
    <t>MINUTA 20</t>
  </si>
  <si>
    <t>ADQUISICION DE MEZCLA ASFALTICA Y EMULSION</t>
  </si>
  <si>
    <t>CONSTRUCTORA HERC VIL S.A. DE C.V</t>
  </si>
  <si>
    <t>COMAVIC</t>
  </si>
  <si>
    <t>MIGUEL ANGEL</t>
  </si>
  <si>
    <t>VILLEGAS</t>
  </si>
  <si>
    <t>VARGAS</t>
  </si>
  <si>
    <t>TRITURADOS LA GLORIA S.A. DE C.V.</t>
  </si>
  <si>
    <t>1,2,3</t>
  </si>
  <si>
    <t>N/A</t>
  </si>
  <si>
    <t>42804 Y 48044.30</t>
  </si>
  <si>
    <t>JEFATURA DE SERVICIOS GENERALES</t>
  </si>
  <si>
    <t>CONTRATACION DE PONENTE PARA EVENTO DEL DIA INTERNACIONA DE LA NO VIOLENCIA CONTRA LA MUJER</t>
  </si>
  <si>
    <t>TRIXIA</t>
  </si>
  <si>
    <t>VALLE</t>
  </si>
  <si>
    <t>HERRERA</t>
  </si>
  <si>
    <t>FERNANDO</t>
  </si>
  <si>
    <t xml:space="preserve"> MARTIN </t>
  </si>
  <si>
    <t>CACCIAMANI</t>
  </si>
  <si>
    <t>MARIA</t>
  </si>
  <si>
    <t>ESTHER</t>
  </si>
  <si>
    <t>EROSA</t>
  </si>
  <si>
    <t>38280 MAS VIATICOS</t>
  </si>
  <si>
    <t>4,5,6</t>
  </si>
  <si>
    <t>INSTITUTO MUNICIPAL DE MOROLEON PARA LAS MUJERES</t>
  </si>
  <si>
    <t>38280 Y 42920</t>
  </si>
  <si>
    <t>AMPLIACION DE CONTRATO DE ARRENDAMIENTO DE OFICINAS DE CALLE GUERRERO#12</t>
  </si>
  <si>
    <t>ENRIQUETA</t>
  </si>
  <si>
    <t>LOPEZ</t>
  </si>
  <si>
    <t>MINUTA 22</t>
  </si>
  <si>
    <t>8,9,10</t>
  </si>
  <si>
    <t>MINUTA 23</t>
  </si>
  <si>
    <t xml:space="preserve">ADQUISICION DE ESTACION TOTAL DE TOPOGRAFIA </t>
  </si>
  <si>
    <t xml:space="preserve">EQUIPOS Y CONSUMIBLES DE OCCIDENTE S.A. DE C.V. </t>
  </si>
  <si>
    <t>USD 4872</t>
  </si>
  <si>
    <t>GEO ECO DEL BAJIO S.A. DE C.V.</t>
  </si>
  <si>
    <t>INDUSTRIALIZADORA Y COMERCIALIZADORA DEL SUR DE GUNAJUATO</t>
  </si>
  <si>
    <t>USD 4999</t>
  </si>
  <si>
    <t>11, 12, 13</t>
  </si>
  <si>
    <t xml:space="preserve">GEO ECO DEL BAJIO S.A. DE  C.V. </t>
  </si>
  <si>
    <t>DESARROLLO URBANO</t>
  </si>
  <si>
    <t>ADQUISICION DE MUNICIONES PARA DIRECCION DE SEGURIDAD PUBLICA</t>
  </si>
  <si>
    <t>DIRECCION GENERAL DE INDUSTRIA MILITAR DE LA DEFENSA NACIONAL</t>
  </si>
  <si>
    <t>DIRECCION DE SEGURIDAD PUBLICA</t>
  </si>
  <si>
    <t>ADQUISICION DE MANGUERA LED Y CABLE POT PARA ADORNOS NAVIDEÑOS</t>
  </si>
  <si>
    <t xml:space="preserve">HAESA COMERCIAL S.A. DE C.V </t>
  </si>
  <si>
    <t>CORPORATIVO ELECTRICO TAPATIO S.A. DE C.V.</t>
  </si>
  <si>
    <t>ANA MARIA</t>
  </si>
  <si>
    <t xml:space="preserve">GUTIERREZ </t>
  </si>
  <si>
    <t>GARCIA</t>
  </si>
  <si>
    <t>OSCAR</t>
  </si>
  <si>
    <t xml:space="preserve">TODO DECORACIONES NAVIDEÑA Y PATRIAS S.A. DE C.V. </t>
  </si>
  <si>
    <t xml:space="preserve">HAESA COMERCIAL S.A. DE C.V. </t>
  </si>
  <si>
    <t>ROCHA</t>
  </si>
  <si>
    <t>6,7</t>
  </si>
  <si>
    <t xml:space="preserve">ADQUISICION DE MATERIAL ELECTRICO </t>
  </si>
  <si>
    <t>15,16,17,18,19</t>
  </si>
  <si>
    <t>20,21,22</t>
  </si>
  <si>
    <t>COMPRA DIFERIDA ENTRE VARIOS PROVEEDORES</t>
  </si>
  <si>
    <t>ADQUISICION DE UNIFORMES Y CALZADO</t>
  </si>
  <si>
    <t>ALMANZA</t>
  </si>
  <si>
    <t>ZUÑIGA</t>
  </si>
  <si>
    <t>DIANA ESTELA</t>
  </si>
  <si>
    <t>DOMINGUEZ</t>
  </si>
  <si>
    <t>PEREZ</t>
  </si>
  <si>
    <t>MIRANDA SPORT</t>
  </si>
  <si>
    <t>23,24,25,26,27</t>
  </si>
  <si>
    <t>11, 12</t>
  </si>
  <si>
    <t>ADQUISICION DE MATERIALES DE CONSTRUCCION</t>
  </si>
  <si>
    <t xml:space="preserve">JOSE JUAN </t>
  </si>
  <si>
    <t>FRANCO</t>
  </si>
  <si>
    <t>RODOLFO</t>
  </si>
  <si>
    <t>TENORIO</t>
  </si>
  <si>
    <t>VIEYRA</t>
  </si>
  <si>
    <t>EMMANUEL</t>
  </si>
  <si>
    <t>CABALLERO</t>
  </si>
  <si>
    <t>FERNANDEZ</t>
  </si>
  <si>
    <t>28,29,30</t>
  </si>
  <si>
    <t>51271 y 53959.30</t>
  </si>
  <si>
    <t>servicios (de orden administrativo)</t>
  </si>
  <si>
    <t>ESTUDIO DE MECANICA DE SUELOS</t>
  </si>
  <si>
    <t>GEOMAT LABORATORIO DE MATERIALES</t>
  </si>
  <si>
    <t>OCTAVIO RICARDO LUNA ROMERO</t>
  </si>
  <si>
    <t xml:space="preserve"> LUNA</t>
  </si>
  <si>
    <t xml:space="preserve"> ROMERO</t>
  </si>
  <si>
    <t>MULTISERVICIOS EN INGENIERIA CIVIL</t>
  </si>
  <si>
    <t>ALEJANDRO</t>
  </si>
  <si>
    <t>PERALTA</t>
  </si>
  <si>
    <t>ARNAUD</t>
  </si>
  <si>
    <t>SERVICIOS TECNICOS DE CONTROL DE CALIDAD</t>
  </si>
  <si>
    <t>AGUSTIN</t>
  </si>
  <si>
    <t>31,32,33</t>
  </si>
  <si>
    <t>55200 Y 68208</t>
  </si>
  <si>
    <t>GRUPO XOL S.A. DE C.V.</t>
  </si>
  <si>
    <t>PARKMASTER</t>
  </si>
  <si>
    <t>CARLOS ANTONIO</t>
  </si>
  <si>
    <t>ALONSO</t>
  </si>
  <si>
    <t>VITE</t>
  </si>
  <si>
    <t>PLAYCLUB</t>
  </si>
  <si>
    <t>GSD GRUPO DE SOLUCIONES DEPORTIVAS S.A. DE C.V.</t>
  </si>
  <si>
    <t>34,35,36,37</t>
  </si>
  <si>
    <t>328512 Y 819865.51</t>
  </si>
  <si>
    <t>ADQUISICION  DE EQUIPO DE GIMNASIO AL AIRE LIBRE</t>
  </si>
  <si>
    <t xml:space="preserve">ADQUISICION DE EQUIPO DE COMPUTO </t>
  </si>
  <si>
    <t xml:space="preserve">JOAQUIN </t>
  </si>
  <si>
    <t>MENDOZA</t>
  </si>
  <si>
    <t>SALGADO</t>
  </si>
  <si>
    <t>JOSE</t>
  </si>
  <si>
    <t>AGUILAR</t>
  </si>
  <si>
    <t xml:space="preserve">FRANCISCO JAVIER </t>
  </si>
  <si>
    <t xml:space="preserve">VEGA </t>
  </si>
  <si>
    <t>BERNABE</t>
  </si>
  <si>
    <t>38,39,40</t>
  </si>
  <si>
    <t>OCTAVIO</t>
  </si>
  <si>
    <t xml:space="preserve">AGUILAR </t>
  </si>
  <si>
    <t>182800 Y 215790.16</t>
  </si>
  <si>
    <t>MINUTA 24</t>
  </si>
  <si>
    <t>ADQUISICION DE ARMAMENTO</t>
  </si>
  <si>
    <t>MINUTA 25</t>
  </si>
  <si>
    <t>ADQUISICION DE 190 LUMINARIAS LED</t>
  </si>
  <si>
    <t xml:space="preserve">EZ MULTISERVICIOS S.A. DE C.V. </t>
  </si>
  <si>
    <t>998412 Y 1319975</t>
  </si>
  <si>
    <t>ADQUISICION DE MOBILIARIO</t>
  </si>
  <si>
    <t>ALFREDO</t>
  </si>
  <si>
    <t>BEDOLLA</t>
  </si>
  <si>
    <t>DAMARIS YOSELINE</t>
  </si>
  <si>
    <t>GRANADAS</t>
  </si>
  <si>
    <t>BR MOBILIARIO PARA OFICINA</t>
  </si>
  <si>
    <t>42,43,44,45</t>
  </si>
  <si>
    <t>46,47,48</t>
  </si>
  <si>
    <t>132285.10 Y 187934.29</t>
  </si>
  <si>
    <t>MINUTA 26</t>
  </si>
  <si>
    <t>ADQUISICION DE CONCRETO PREMEZCLADO</t>
  </si>
  <si>
    <t xml:space="preserve">CONCRETOS MEXICANOS DEL BAJIO S.A. DE C.V. </t>
  </si>
  <si>
    <t>DISTRIBUIDORA DE CEMENTOS LA CIENAGA S.A. DE C.V.</t>
  </si>
  <si>
    <t>ARENAS BASALTOS CONCRETOS Y DERIVADOS S.A. DE C.V.</t>
  </si>
  <si>
    <t>49, 50, 51</t>
  </si>
  <si>
    <t>58350 Y 63040</t>
  </si>
  <si>
    <t>52, 53, 54</t>
  </si>
  <si>
    <t>21 Y 22</t>
  </si>
  <si>
    <t xml:space="preserve">ALBERTO </t>
  </si>
  <si>
    <t>JIMENEZ</t>
  </si>
  <si>
    <t>RODRIGUEZ</t>
  </si>
  <si>
    <t>SOLUCIONES INTEGRALES S.A. DE C.V.</t>
  </si>
  <si>
    <t>OSCAR ENRIQUE</t>
  </si>
  <si>
    <t>VERA</t>
  </si>
  <si>
    <t>ZUMAYA</t>
  </si>
  <si>
    <t>ADQUISICION DE DECORACION NAVIDEÑA</t>
  </si>
  <si>
    <t>55,53,54</t>
  </si>
  <si>
    <t>48720 Y 158920</t>
  </si>
  <si>
    <t>ADQUISICION DE MODULO DE RECEPCION Y ESTRUCTURA METALICA</t>
  </si>
  <si>
    <t>MUEBLES MARTON</t>
  </si>
  <si>
    <t>IVAN ROGELIO</t>
  </si>
  <si>
    <t>CASTRO</t>
  </si>
  <si>
    <t>MANUEL</t>
  </si>
  <si>
    <t>CARILLO</t>
  </si>
  <si>
    <t>VAZQUEZ</t>
  </si>
  <si>
    <t>55,56,57</t>
  </si>
  <si>
    <t>EL PROVEEDOR MUEBLES MARTON, SOLO COTIZA 1 DE LOS 2 ARTICULOS REQUERIDOS</t>
  </si>
  <si>
    <t>MINUTA 27</t>
  </si>
  <si>
    <t>KATYA</t>
  </si>
  <si>
    <t>VILLALOBOS</t>
  </si>
  <si>
    <t>OLIVEROS</t>
  </si>
  <si>
    <t>SOLO EL PROVEEDRO KATYA VILLALOBOS OLIVEROS CUMPLIO CON LA COTIZACION EN FORMA</t>
  </si>
  <si>
    <t>ENERO-MARZO</t>
  </si>
  <si>
    <t>MINUTA 29</t>
  </si>
  <si>
    <t>ADQUISICION DE CAMARAS DE VIGILANCIA Y MATERIAL PARA SU INSTALACION</t>
  </si>
  <si>
    <t xml:space="preserve">MA. DEL SOCORRO </t>
  </si>
  <si>
    <t xml:space="preserve">BEDOLLA </t>
  </si>
  <si>
    <t>SUPER CHEKOS</t>
  </si>
  <si>
    <t>SUPER ACSA</t>
  </si>
  <si>
    <t>FRUTERIA GUZMAN</t>
  </si>
  <si>
    <t>59, 60, 61, 62</t>
  </si>
  <si>
    <t>EMERGENCIAS 911</t>
  </si>
  <si>
    <t>EMERGENCIA 911</t>
  </si>
  <si>
    <t xml:space="preserve">ADQUISICION DE DESPENSAS </t>
  </si>
  <si>
    <t>21901.50 Y 26792.05</t>
  </si>
  <si>
    <t>MINUTA 30</t>
  </si>
  <si>
    <t>ADQUISICION DE CRIAS DE PECES PARA SIEMBRA EN PRESAS MUNICIPALES</t>
  </si>
  <si>
    <t>EL GERANIO S. DE P.R. DE R. L.</t>
  </si>
  <si>
    <t>JEFATURA DE DESARROLLO RURAL</t>
  </si>
  <si>
    <t>SOLO UN PROVEEDOR CUMPLIO CON LOS REQUERIMIENTOS TECNICOS MARCADOS EN EL PROGRAMA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</si>
</sst>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="80" zoomScaleNormal="80" zoomScalePageLayoutView="0" workbookViewId="0" topLeftCell="A2">
      <selection activeCell="B33" sqref="B33"/>
    </sheetView>
  </sheetViews>
  <sheetFormatPr defaultColWidth="9.140625" defaultRowHeight="12.75"/>
  <cols>
    <col min="1" max="1" width="53.28125" style="0" customWidth="1"/>
    <col min="2" max="2" width="21.7109375" style="0" customWidth="1"/>
    <col min="3" max="3" width="38.140625" style="0" customWidth="1"/>
    <col min="4" max="4" width="18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51.421875" style="0" customWidth="1"/>
    <col min="9" max="9" width="58.8515625" style="0" customWidth="1"/>
    <col min="10" max="10" width="50.57421875" style="0" customWidth="1"/>
    <col min="11" max="11" width="31.421875" style="0" customWidth="1"/>
    <col min="12" max="12" width="49.00390625" style="0" customWidth="1"/>
    <col min="13" max="13" width="32.7109375" style="0" customWidth="1"/>
    <col min="14" max="14" width="18.28125" style="0" customWidth="1"/>
    <col min="15" max="15" width="35.8515625" style="0" customWidth="1"/>
    <col min="16" max="16" width="36.421875" style="0" customWidth="1"/>
    <col min="17" max="17" width="33.42187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0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6.140625" style="0" customWidth="1"/>
    <col min="43" max="43" width="19.00390625" style="0" customWidth="1"/>
    <col min="44" max="4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44" ht="12.75" hidden="1">
      <c r="A4" t="s">
        <v>28</v>
      </c>
      <c r="B4" t="s">
        <v>29</v>
      </c>
      <c r="C4" t="s">
        <v>28</v>
      </c>
      <c r="D4" t="s">
        <v>28</v>
      </c>
      <c r="E4" t="s">
        <v>28</v>
      </c>
      <c r="F4" t="s">
        <v>30</v>
      </c>
      <c r="G4" t="s">
        <v>31</v>
      </c>
      <c r="H4" t="s">
        <v>30</v>
      </c>
      <c r="I4" t="s">
        <v>32</v>
      </c>
      <c r="J4" t="s">
        <v>32</v>
      </c>
      <c r="K4" t="s">
        <v>28</v>
      </c>
      <c r="L4" t="s">
        <v>28</v>
      </c>
      <c r="M4" t="s">
        <v>28</v>
      </c>
      <c r="N4" t="s">
        <v>33</v>
      </c>
      <c r="O4" t="s">
        <v>34</v>
      </c>
      <c r="P4" t="s">
        <v>34</v>
      </c>
      <c r="Q4" t="s">
        <v>28</v>
      </c>
      <c r="R4" t="s">
        <v>28</v>
      </c>
      <c r="S4" t="s">
        <v>28</v>
      </c>
      <c r="T4" t="s">
        <v>29</v>
      </c>
      <c r="U4" t="s">
        <v>30</v>
      </c>
      <c r="V4" t="s">
        <v>34</v>
      </c>
      <c r="W4" t="s">
        <v>33</v>
      </c>
      <c r="X4" t="s">
        <v>33</v>
      </c>
      <c r="Y4" t="s">
        <v>31</v>
      </c>
      <c r="Z4" t="s">
        <v>31</v>
      </c>
      <c r="AA4" t="s">
        <v>29</v>
      </c>
      <c r="AB4" t="s">
        <v>29</v>
      </c>
      <c r="AC4" t="s">
        <v>32</v>
      </c>
      <c r="AD4" t="s">
        <v>29</v>
      </c>
      <c r="AE4" t="s">
        <v>28</v>
      </c>
      <c r="AF4" t="s">
        <v>30</v>
      </c>
      <c r="AG4" t="s">
        <v>33</v>
      </c>
      <c r="AH4" t="s">
        <v>31</v>
      </c>
      <c r="AI4" t="s">
        <v>30</v>
      </c>
      <c r="AJ4" t="s">
        <v>31</v>
      </c>
      <c r="AK4" t="s">
        <v>31</v>
      </c>
      <c r="AL4" t="s">
        <v>31</v>
      </c>
      <c r="AM4" t="s">
        <v>31</v>
      </c>
      <c r="AN4" t="s">
        <v>33</v>
      </c>
      <c r="AO4" t="s">
        <v>28</v>
      </c>
      <c r="AP4" t="s">
        <v>35</v>
      </c>
      <c r="AQ4" t="s">
        <v>36</v>
      </c>
      <c r="AR4" t="s">
        <v>37</v>
      </c>
    </row>
    <row r="5" spans="1:44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</row>
    <row r="6" spans="1:44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103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</row>
    <row r="8" spans="1:43" ht="12.75">
      <c r="A8" t="s">
        <v>150</v>
      </c>
      <c r="B8" t="s">
        <v>1</v>
      </c>
      <c r="C8">
        <v>2016</v>
      </c>
      <c r="D8" t="s">
        <v>171</v>
      </c>
      <c r="E8" t="s">
        <v>172</v>
      </c>
      <c r="F8" t="s">
        <v>151</v>
      </c>
      <c r="H8" t="s">
        <v>173</v>
      </c>
      <c r="I8" t="s">
        <v>180</v>
      </c>
      <c r="J8">
        <v>1</v>
      </c>
      <c r="K8" t="s">
        <v>170</v>
      </c>
      <c r="L8" t="s">
        <v>170</v>
      </c>
      <c r="M8" t="s">
        <v>181</v>
      </c>
      <c r="N8" t="s">
        <v>181</v>
      </c>
      <c r="O8">
        <f>42804/1.16</f>
        <v>36900</v>
      </c>
      <c r="P8">
        <f aca="true" t="shared" si="0" ref="P8:P14">O8*1.16</f>
        <v>42804</v>
      </c>
      <c r="Q8" t="s">
        <v>182</v>
      </c>
      <c r="R8" t="s">
        <v>154</v>
      </c>
      <c r="S8" t="s">
        <v>181</v>
      </c>
      <c r="T8" t="s">
        <v>7</v>
      </c>
      <c r="V8" t="s">
        <v>181</v>
      </c>
      <c r="W8" t="s">
        <v>181</v>
      </c>
      <c r="X8" t="s">
        <v>181</v>
      </c>
      <c r="Y8" t="s">
        <v>181</v>
      </c>
      <c r="Z8" t="s">
        <v>181</v>
      </c>
      <c r="AA8" t="s">
        <v>8</v>
      </c>
      <c r="AB8" t="s">
        <v>17</v>
      </c>
      <c r="AC8" t="s">
        <v>181</v>
      </c>
      <c r="AD8" t="s">
        <v>181</v>
      </c>
      <c r="AE8" t="s">
        <v>181</v>
      </c>
      <c r="AF8" t="s">
        <v>181</v>
      </c>
      <c r="AG8" t="s">
        <v>181</v>
      </c>
      <c r="AH8" t="s">
        <v>181</v>
      </c>
      <c r="AI8" t="s">
        <v>181</v>
      </c>
      <c r="AJ8" t="s">
        <v>181</v>
      </c>
      <c r="AK8" t="s">
        <v>181</v>
      </c>
      <c r="AL8" t="s">
        <v>181</v>
      </c>
      <c r="AM8" t="s">
        <v>181</v>
      </c>
      <c r="AN8" s="6">
        <v>42857</v>
      </c>
      <c r="AO8" t="s">
        <v>183</v>
      </c>
      <c r="AP8">
        <v>2017</v>
      </c>
      <c r="AQ8" s="6">
        <v>42857</v>
      </c>
    </row>
    <row r="9" spans="1:43" ht="12.75">
      <c r="A9" t="s">
        <v>150</v>
      </c>
      <c r="B9" t="s">
        <v>4</v>
      </c>
      <c r="C9">
        <v>2016</v>
      </c>
      <c r="D9" t="s">
        <v>171</v>
      </c>
      <c r="E9" t="s">
        <v>172</v>
      </c>
      <c r="F9" t="s">
        <v>151</v>
      </c>
      <c r="H9" t="s">
        <v>184</v>
      </c>
      <c r="I9" t="s">
        <v>195</v>
      </c>
      <c r="J9">
        <v>2</v>
      </c>
      <c r="K9" t="s">
        <v>196</v>
      </c>
      <c r="L9" t="s">
        <v>196</v>
      </c>
      <c r="M9" t="s">
        <v>181</v>
      </c>
      <c r="N9" t="s">
        <v>181</v>
      </c>
      <c r="O9">
        <f>38280/1.16</f>
        <v>33000</v>
      </c>
      <c r="P9">
        <f t="shared" si="0"/>
        <v>38280</v>
      </c>
      <c r="Q9" t="s">
        <v>197</v>
      </c>
      <c r="R9" t="s">
        <v>154</v>
      </c>
      <c r="S9" t="s">
        <v>181</v>
      </c>
      <c r="T9" t="s">
        <v>7</v>
      </c>
      <c r="V9" t="s">
        <v>181</v>
      </c>
      <c r="W9" t="s">
        <v>181</v>
      </c>
      <c r="X9" t="s">
        <v>181</v>
      </c>
      <c r="Y9" t="s">
        <v>181</v>
      </c>
      <c r="Z9" t="s">
        <v>181</v>
      </c>
      <c r="AA9" t="s">
        <v>8</v>
      </c>
      <c r="AB9" t="s">
        <v>17</v>
      </c>
      <c r="AC9" t="s">
        <v>181</v>
      </c>
      <c r="AD9" t="s">
        <v>181</v>
      </c>
      <c r="AE9" t="s">
        <v>181</v>
      </c>
      <c r="AF9" t="s">
        <v>181</v>
      </c>
      <c r="AG9" t="s">
        <v>181</v>
      </c>
      <c r="AH9" t="s">
        <v>181</v>
      </c>
      <c r="AI9" t="s">
        <v>181</v>
      </c>
      <c r="AJ9" t="s">
        <v>181</v>
      </c>
      <c r="AK9" t="s">
        <v>181</v>
      </c>
      <c r="AL9" t="s">
        <v>181</v>
      </c>
      <c r="AM9" t="s">
        <v>181</v>
      </c>
      <c r="AN9" s="6">
        <v>42857</v>
      </c>
      <c r="AO9" t="s">
        <v>183</v>
      </c>
      <c r="AP9">
        <v>2017</v>
      </c>
      <c r="AQ9" s="6">
        <v>42857</v>
      </c>
    </row>
    <row r="10" spans="1:43" ht="12.75">
      <c r="A10" t="s">
        <v>150</v>
      </c>
      <c r="B10" t="s">
        <v>3</v>
      </c>
      <c r="C10">
        <v>2016</v>
      </c>
      <c r="D10" t="s">
        <v>171</v>
      </c>
      <c r="E10" t="s">
        <v>172</v>
      </c>
      <c r="F10" t="s">
        <v>151</v>
      </c>
      <c r="H10" t="s">
        <v>198</v>
      </c>
      <c r="I10">
        <v>7</v>
      </c>
      <c r="J10">
        <v>3</v>
      </c>
      <c r="K10" t="s">
        <v>153</v>
      </c>
      <c r="L10" t="s">
        <v>153</v>
      </c>
      <c r="M10" t="s">
        <v>181</v>
      </c>
      <c r="N10" t="s">
        <v>181</v>
      </c>
      <c r="O10">
        <f>14452.95/1.16</f>
        <v>12459.439655172415</v>
      </c>
      <c r="P10">
        <f t="shared" si="0"/>
        <v>14452.95</v>
      </c>
      <c r="R10" t="s">
        <v>154</v>
      </c>
      <c r="S10" t="s">
        <v>181</v>
      </c>
      <c r="T10" t="s">
        <v>7</v>
      </c>
      <c r="V10" t="s">
        <v>181</v>
      </c>
      <c r="W10" t="s">
        <v>181</v>
      </c>
      <c r="X10" t="s">
        <v>181</v>
      </c>
      <c r="Y10" t="s">
        <v>181</v>
      </c>
      <c r="Z10" t="s">
        <v>181</v>
      </c>
      <c r="AA10" t="s">
        <v>8</v>
      </c>
      <c r="AB10" t="s">
        <v>17</v>
      </c>
      <c r="AC10" t="s">
        <v>181</v>
      </c>
      <c r="AD10" t="s">
        <v>181</v>
      </c>
      <c r="AE10" t="s">
        <v>181</v>
      </c>
      <c r="AF10" t="s">
        <v>181</v>
      </c>
      <c r="AG10" t="s">
        <v>181</v>
      </c>
      <c r="AH10" t="s">
        <v>181</v>
      </c>
      <c r="AI10" t="s">
        <v>181</v>
      </c>
      <c r="AJ10" t="s">
        <v>181</v>
      </c>
      <c r="AK10" t="s">
        <v>181</v>
      </c>
      <c r="AL10" t="s">
        <v>181</v>
      </c>
      <c r="AM10" t="s">
        <v>181</v>
      </c>
      <c r="AN10" s="6">
        <v>42857</v>
      </c>
      <c r="AO10" t="s">
        <v>183</v>
      </c>
      <c r="AP10">
        <v>2017</v>
      </c>
      <c r="AQ10" s="6">
        <v>42857</v>
      </c>
    </row>
    <row r="11" spans="1:43" ht="12.75">
      <c r="A11" t="s">
        <v>150</v>
      </c>
      <c r="B11" t="s">
        <v>1</v>
      </c>
      <c r="C11">
        <v>2016</v>
      </c>
      <c r="D11" t="s">
        <v>171</v>
      </c>
      <c r="E11" t="s">
        <v>201</v>
      </c>
      <c r="F11" t="s">
        <v>151</v>
      </c>
      <c r="H11" t="s">
        <v>173</v>
      </c>
      <c r="I11" t="s">
        <v>202</v>
      </c>
      <c r="J11">
        <v>8</v>
      </c>
      <c r="K11" t="s">
        <v>170</v>
      </c>
      <c r="L11" t="s">
        <v>170</v>
      </c>
      <c r="M11" t="s">
        <v>181</v>
      </c>
      <c r="N11" t="s">
        <v>181</v>
      </c>
      <c r="O11">
        <f>42804/1.16</f>
        <v>36900</v>
      </c>
      <c r="P11">
        <f t="shared" si="0"/>
        <v>42804</v>
      </c>
      <c r="Q11" t="s">
        <v>182</v>
      </c>
      <c r="R11" t="s">
        <v>154</v>
      </c>
      <c r="S11" t="s">
        <v>181</v>
      </c>
      <c r="T11" t="s">
        <v>7</v>
      </c>
      <c r="V11" t="s">
        <v>181</v>
      </c>
      <c r="W11" t="s">
        <v>181</v>
      </c>
      <c r="X11" t="s">
        <v>181</v>
      </c>
      <c r="Y11" t="s">
        <v>181</v>
      </c>
      <c r="Z11" t="s">
        <v>181</v>
      </c>
      <c r="AA11" t="s">
        <v>8</v>
      </c>
      <c r="AB11" t="s">
        <v>17</v>
      </c>
      <c r="AC11" t="s">
        <v>181</v>
      </c>
      <c r="AD11" t="s">
        <v>181</v>
      </c>
      <c r="AE11" t="s">
        <v>181</v>
      </c>
      <c r="AF11" t="s">
        <v>181</v>
      </c>
      <c r="AG11" t="s">
        <v>181</v>
      </c>
      <c r="AH11" t="s">
        <v>181</v>
      </c>
      <c r="AI11" t="s">
        <v>181</v>
      </c>
      <c r="AJ11" t="s">
        <v>181</v>
      </c>
      <c r="AK11" t="s">
        <v>181</v>
      </c>
      <c r="AL11" t="s">
        <v>181</v>
      </c>
      <c r="AM11" t="s">
        <v>181</v>
      </c>
      <c r="AN11" s="6">
        <v>42857</v>
      </c>
      <c r="AO11" t="s">
        <v>183</v>
      </c>
      <c r="AP11">
        <v>2017</v>
      </c>
      <c r="AQ11" s="6">
        <v>42857</v>
      </c>
    </row>
    <row r="12" spans="1:43" ht="12.75">
      <c r="A12" t="s">
        <v>150</v>
      </c>
      <c r="B12" t="s">
        <v>1</v>
      </c>
      <c r="C12">
        <v>2016</v>
      </c>
      <c r="D12" t="s">
        <v>171</v>
      </c>
      <c r="E12" t="s">
        <v>203</v>
      </c>
      <c r="F12" t="s">
        <v>151</v>
      </c>
      <c r="H12" t="s">
        <v>204</v>
      </c>
      <c r="I12" t="s">
        <v>210</v>
      </c>
      <c r="J12">
        <v>4</v>
      </c>
      <c r="K12" t="s">
        <v>212</v>
      </c>
      <c r="L12" t="s">
        <v>212</v>
      </c>
      <c r="M12" t="s">
        <v>181</v>
      </c>
      <c r="N12" t="s">
        <v>181</v>
      </c>
      <c r="O12">
        <f>102312/1.16</f>
        <v>88200</v>
      </c>
      <c r="P12">
        <f t="shared" si="0"/>
        <v>102312</v>
      </c>
      <c r="R12" t="s">
        <v>154</v>
      </c>
      <c r="S12" t="s">
        <v>181</v>
      </c>
      <c r="T12" t="s">
        <v>7</v>
      </c>
      <c r="V12" t="s">
        <v>181</v>
      </c>
      <c r="W12" t="s">
        <v>181</v>
      </c>
      <c r="X12" t="s">
        <v>181</v>
      </c>
      <c r="Y12" t="s">
        <v>181</v>
      </c>
      <c r="Z12" t="s">
        <v>181</v>
      </c>
      <c r="AA12" t="s">
        <v>11</v>
      </c>
      <c r="AB12" t="s">
        <v>15</v>
      </c>
      <c r="AC12" t="s">
        <v>181</v>
      </c>
      <c r="AD12" t="s">
        <v>181</v>
      </c>
      <c r="AE12" t="s">
        <v>181</v>
      </c>
      <c r="AF12" t="s">
        <v>181</v>
      </c>
      <c r="AG12" t="s">
        <v>181</v>
      </c>
      <c r="AH12" t="s">
        <v>181</v>
      </c>
      <c r="AI12" t="s">
        <v>181</v>
      </c>
      <c r="AJ12" t="s">
        <v>181</v>
      </c>
      <c r="AK12" t="s">
        <v>181</v>
      </c>
      <c r="AL12" t="s">
        <v>181</v>
      </c>
      <c r="AM12" t="s">
        <v>181</v>
      </c>
      <c r="AN12" s="6">
        <v>42857</v>
      </c>
      <c r="AO12" t="s">
        <v>183</v>
      </c>
      <c r="AP12">
        <v>2017</v>
      </c>
      <c r="AQ12" s="6">
        <v>42857</v>
      </c>
    </row>
    <row r="13" spans="1:43" ht="12.75">
      <c r="A13" t="s">
        <v>150</v>
      </c>
      <c r="B13" t="s">
        <v>1</v>
      </c>
      <c r="C13">
        <v>2016</v>
      </c>
      <c r="D13" t="s">
        <v>171</v>
      </c>
      <c r="E13" t="s">
        <v>203</v>
      </c>
      <c r="F13" t="s">
        <v>151</v>
      </c>
      <c r="H13" t="s">
        <v>213</v>
      </c>
      <c r="I13">
        <v>14</v>
      </c>
      <c r="J13">
        <v>5</v>
      </c>
      <c r="K13" t="s">
        <v>215</v>
      </c>
      <c r="L13" t="s">
        <v>215</v>
      </c>
      <c r="M13" t="s">
        <v>181</v>
      </c>
      <c r="N13" t="s">
        <v>181</v>
      </c>
      <c r="O13">
        <f>64345.4/1.16</f>
        <v>55470.17241379311</v>
      </c>
      <c r="P13">
        <f t="shared" si="0"/>
        <v>64345.4</v>
      </c>
      <c r="R13" t="s">
        <v>154</v>
      </c>
      <c r="S13" t="s">
        <v>181</v>
      </c>
      <c r="T13" t="s">
        <v>7</v>
      </c>
      <c r="V13" t="s">
        <v>181</v>
      </c>
      <c r="W13" t="s">
        <v>181</v>
      </c>
      <c r="X13" t="s">
        <v>181</v>
      </c>
      <c r="Y13" t="s">
        <v>181</v>
      </c>
      <c r="Z13" t="s">
        <v>181</v>
      </c>
      <c r="AA13" t="s">
        <v>8</v>
      </c>
      <c r="AB13" t="s">
        <v>17</v>
      </c>
      <c r="AC13" t="s">
        <v>181</v>
      </c>
      <c r="AD13" t="s">
        <v>181</v>
      </c>
      <c r="AE13" t="s">
        <v>181</v>
      </c>
      <c r="AF13" t="s">
        <v>181</v>
      </c>
      <c r="AG13" t="s">
        <v>181</v>
      </c>
      <c r="AH13" t="s">
        <v>181</v>
      </c>
      <c r="AI13" t="s">
        <v>181</v>
      </c>
      <c r="AJ13" t="s">
        <v>181</v>
      </c>
      <c r="AK13" t="s">
        <v>181</v>
      </c>
      <c r="AL13" t="s">
        <v>181</v>
      </c>
      <c r="AM13" t="s">
        <v>181</v>
      </c>
      <c r="AN13" s="6">
        <v>42857</v>
      </c>
      <c r="AO13" t="s">
        <v>183</v>
      </c>
      <c r="AP13">
        <v>2017</v>
      </c>
      <c r="AQ13" s="6">
        <v>42857</v>
      </c>
    </row>
    <row r="14" spans="1:43" ht="12.75">
      <c r="A14" t="s">
        <v>150</v>
      </c>
      <c r="B14" t="s">
        <v>1</v>
      </c>
      <c r="C14">
        <v>2016</v>
      </c>
      <c r="D14" t="s">
        <v>171</v>
      </c>
      <c r="E14" t="s">
        <v>203</v>
      </c>
      <c r="F14" t="s">
        <v>151</v>
      </c>
      <c r="H14" t="s">
        <v>216</v>
      </c>
      <c r="I14" t="s">
        <v>228</v>
      </c>
      <c r="J14" t="s">
        <v>226</v>
      </c>
      <c r="K14" t="s">
        <v>164</v>
      </c>
      <c r="L14" t="s">
        <v>164</v>
      </c>
      <c r="M14" t="s">
        <v>181</v>
      </c>
      <c r="N14" t="s">
        <v>181</v>
      </c>
      <c r="O14">
        <f>(14212.32+14212.32+37899.52+3915+2523)/1.16</f>
        <v>62726.00000000001</v>
      </c>
      <c r="P14">
        <f t="shared" si="0"/>
        <v>72762.16</v>
      </c>
      <c r="R14" t="s">
        <v>154</v>
      </c>
      <c r="S14" t="s">
        <v>181</v>
      </c>
      <c r="T14" t="s">
        <v>7</v>
      </c>
      <c r="V14" t="s">
        <v>181</v>
      </c>
      <c r="W14" t="s">
        <v>181</v>
      </c>
      <c r="X14" t="s">
        <v>181</v>
      </c>
      <c r="Y14" t="s">
        <v>181</v>
      </c>
      <c r="Z14" t="s">
        <v>181</v>
      </c>
      <c r="AA14" t="s">
        <v>8</v>
      </c>
      <c r="AB14" t="s">
        <v>17</v>
      </c>
      <c r="AC14" t="s">
        <v>181</v>
      </c>
      <c r="AD14" t="s">
        <v>181</v>
      </c>
      <c r="AE14" t="s">
        <v>181</v>
      </c>
      <c r="AF14" t="s">
        <v>181</v>
      </c>
      <c r="AG14" t="s">
        <v>181</v>
      </c>
      <c r="AH14" t="s">
        <v>181</v>
      </c>
      <c r="AI14" t="s">
        <v>181</v>
      </c>
      <c r="AJ14" t="s">
        <v>181</v>
      </c>
      <c r="AK14" t="s">
        <v>181</v>
      </c>
      <c r="AL14" t="s">
        <v>181</v>
      </c>
      <c r="AM14" t="s">
        <v>181</v>
      </c>
      <c r="AN14" s="6">
        <v>42857</v>
      </c>
      <c r="AO14" t="s">
        <v>183</v>
      </c>
      <c r="AP14">
        <v>2017</v>
      </c>
      <c r="AQ14" s="6">
        <v>42857</v>
      </c>
    </row>
    <row r="15" spans="1:43" ht="12.75">
      <c r="A15" t="s">
        <v>150</v>
      </c>
      <c r="B15" t="s">
        <v>1</v>
      </c>
      <c r="C15">
        <v>2016</v>
      </c>
      <c r="D15" t="s">
        <v>171</v>
      </c>
      <c r="E15" t="s">
        <v>203</v>
      </c>
      <c r="F15" t="s">
        <v>151</v>
      </c>
      <c r="H15" t="s">
        <v>227</v>
      </c>
      <c r="I15" t="s">
        <v>229</v>
      </c>
      <c r="J15" t="s">
        <v>202</v>
      </c>
      <c r="K15" t="s">
        <v>169</v>
      </c>
      <c r="L15" t="s">
        <v>169</v>
      </c>
      <c r="M15" t="s">
        <v>181</v>
      </c>
      <c r="N15" t="s">
        <v>181</v>
      </c>
      <c r="O15" t="s">
        <v>230</v>
      </c>
      <c r="P15" t="s">
        <v>230</v>
      </c>
      <c r="R15" t="s">
        <v>154</v>
      </c>
      <c r="S15" t="s">
        <v>181</v>
      </c>
      <c r="T15" t="s">
        <v>7</v>
      </c>
      <c r="V15" t="s">
        <v>181</v>
      </c>
      <c r="W15" t="s">
        <v>181</v>
      </c>
      <c r="X15" t="s">
        <v>181</v>
      </c>
      <c r="Y15" t="s">
        <v>181</v>
      </c>
      <c r="Z15" t="s">
        <v>181</v>
      </c>
      <c r="AA15" t="s">
        <v>8</v>
      </c>
      <c r="AB15" t="s">
        <v>17</v>
      </c>
      <c r="AC15" t="s">
        <v>181</v>
      </c>
      <c r="AD15" t="s">
        <v>181</v>
      </c>
      <c r="AE15" t="s">
        <v>181</v>
      </c>
      <c r="AF15" t="s">
        <v>181</v>
      </c>
      <c r="AG15" t="s">
        <v>181</v>
      </c>
      <c r="AH15" t="s">
        <v>181</v>
      </c>
      <c r="AI15" t="s">
        <v>181</v>
      </c>
      <c r="AJ15" t="s">
        <v>181</v>
      </c>
      <c r="AK15" t="s">
        <v>181</v>
      </c>
      <c r="AL15" t="s">
        <v>181</v>
      </c>
      <c r="AM15" t="s">
        <v>181</v>
      </c>
      <c r="AN15" s="6">
        <v>42857</v>
      </c>
      <c r="AO15" t="s">
        <v>183</v>
      </c>
      <c r="AP15">
        <v>2017</v>
      </c>
      <c r="AQ15" s="6">
        <v>42857</v>
      </c>
    </row>
    <row r="16" spans="1:43" ht="12.75">
      <c r="A16" t="s">
        <v>150</v>
      </c>
      <c r="B16" t="s">
        <v>1</v>
      </c>
      <c r="C16">
        <v>2016</v>
      </c>
      <c r="D16" t="s">
        <v>171</v>
      </c>
      <c r="E16" t="s">
        <v>203</v>
      </c>
      <c r="F16" t="s">
        <v>151</v>
      </c>
      <c r="H16" t="s">
        <v>231</v>
      </c>
      <c r="I16" t="s">
        <v>238</v>
      </c>
      <c r="J16" t="s">
        <v>239</v>
      </c>
      <c r="K16" t="s">
        <v>169</v>
      </c>
      <c r="L16" t="s">
        <v>169</v>
      </c>
      <c r="M16" t="s">
        <v>181</v>
      </c>
      <c r="N16" t="s">
        <v>181</v>
      </c>
      <c r="O16">
        <f>(73776+29239+41250)/1.16</f>
        <v>124366.37931034484</v>
      </c>
      <c r="P16">
        <f aca="true" t="shared" si="1" ref="P16:P24">O16*1.16</f>
        <v>144265</v>
      </c>
      <c r="R16" t="s">
        <v>154</v>
      </c>
      <c r="S16" t="s">
        <v>181</v>
      </c>
      <c r="T16" t="s">
        <v>7</v>
      </c>
      <c r="V16" t="s">
        <v>181</v>
      </c>
      <c r="W16" t="s">
        <v>181</v>
      </c>
      <c r="X16" t="s">
        <v>181</v>
      </c>
      <c r="Y16" t="s">
        <v>181</v>
      </c>
      <c r="Z16" t="s">
        <v>181</v>
      </c>
      <c r="AA16" t="s">
        <v>8</v>
      </c>
      <c r="AB16" t="s">
        <v>17</v>
      </c>
      <c r="AC16" t="s">
        <v>181</v>
      </c>
      <c r="AD16" t="s">
        <v>181</v>
      </c>
      <c r="AE16" t="s">
        <v>181</v>
      </c>
      <c r="AF16" t="s">
        <v>181</v>
      </c>
      <c r="AG16" t="s">
        <v>181</v>
      </c>
      <c r="AH16" t="s">
        <v>181</v>
      </c>
      <c r="AI16" t="s">
        <v>181</v>
      </c>
      <c r="AJ16" t="s">
        <v>181</v>
      </c>
      <c r="AK16" t="s">
        <v>181</v>
      </c>
      <c r="AL16" t="s">
        <v>181</v>
      </c>
      <c r="AM16" t="s">
        <v>181</v>
      </c>
      <c r="AN16" s="6">
        <v>42857</v>
      </c>
      <c r="AO16" t="s">
        <v>183</v>
      </c>
      <c r="AP16">
        <v>2017</v>
      </c>
      <c r="AQ16" s="6">
        <v>42857</v>
      </c>
    </row>
    <row r="17" spans="1:43" ht="12.75">
      <c r="A17" t="s">
        <v>150</v>
      </c>
      <c r="B17" t="s">
        <v>1</v>
      </c>
      <c r="C17">
        <v>2016</v>
      </c>
      <c r="D17" t="s">
        <v>171</v>
      </c>
      <c r="E17" t="s">
        <v>203</v>
      </c>
      <c r="F17" t="s">
        <v>151</v>
      </c>
      <c r="H17" t="s">
        <v>240</v>
      </c>
      <c r="I17" t="s">
        <v>249</v>
      </c>
      <c r="J17">
        <v>13</v>
      </c>
      <c r="K17" t="s">
        <v>170</v>
      </c>
      <c r="L17" t="s">
        <v>170</v>
      </c>
      <c r="M17" t="s">
        <v>181</v>
      </c>
      <c r="N17" t="s">
        <v>181</v>
      </c>
      <c r="O17">
        <f>51271/1.16</f>
        <v>44199.137931034486</v>
      </c>
      <c r="P17">
        <f t="shared" si="1"/>
        <v>51271</v>
      </c>
      <c r="Q17" t="s">
        <v>250</v>
      </c>
      <c r="R17" t="s">
        <v>154</v>
      </c>
      <c r="S17" t="s">
        <v>181</v>
      </c>
      <c r="T17" t="s">
        <v>7</v>
      </c>
      <c r="V17" t="s">
        <v>181</v>
      </c>
      <c r="W17" t="s">
        <v>181</v>
      </c>
      <c r="X17" t="s">
        <v>181</v>
      </c>
      <c r="Y17" t="s">
        <v>181</v>
      </c>
      <c r="Z17" t="s">
        <v>181</v>
      </c>
      <c r="AA17" t="s">
        <v>8</v>
      </c>
      <c r="AB17" t="s">
        <v>17</v>
      </c>
      <c r="AC17" t="s">
        <v>181</v>
      </c>
      <c r="AD17" t="s">
        <v>181</v>
      </c>
      <c r="AE17" t="s">
        <v>181</v>
      </c>
      <c r="AF17" t="s">
        <v>181</v>
      </c>
      <c r="AG17" t="s">
        <v>181</v>
      </c>
      <c r="AH17" t="s">
        <v>181</v>
      </c>
      <c r="AI17" t="s">
        <v>181</v>
      </c>
      <c r="AJ17" t="s">
        <v>181</v>
      </c>
      <c r="AK17" t="s">
        <v>181</v>
      </c>
      <c r="AL17" t="s">
        <v>181</v>
      </c>
      <c r="AM17" t="s">
        <v>181</v>
      </c>
      <c r="AN17" s="6">
        <v>42857</v>
      </c>
      <c r="AO17" t="s">
        <v>183</v>
      </c>
      <c r="AP17">
        <v>2017</v>
      </c>
      <c r="AQ17" s="6">
        <v>42857</v>
      </c>
    </row>
    <row r="18" spans="1:43" ht="12.75">
      <c r="A18" t="s">
        <v>150</v>
      </c>
      <c r="B18" t="s">
        <v>251</v>
      </c>
      <c r="C18">
        <v>2016</v>
      </c>
      <c r="D18" t="s">
        <v>171</v>
      </c>
      <c r="E18" t="s">
        <v>203</v>
      </c>
      <c r="F18" t="s">
        <v>151</v>
      </c>
      <c r="H18" t="s">
        <v>252</v>
      </c>
      <c r="I18" t="s">
        <v>263</v>
      </c>
      <c r="J18">
        <v>14</v>
      </c>
      <c r="K18" t="s">
        <v>170</v>
      </c>
      <c r="L18" t="s">
        <v>170</v>
      </c>
      <c r="M18" t="s">
        <v>181</v>
      </c>
      <c r="N18" t="s">
        <v>181</v>
      </c>
      <c r="O18">
        <f>55200/1.16</f>
        <v>47586.206896551725</v>
      </c>
      <c r="P18">
        <f t="shared" si="1"/>
        <v>55200</v>
      </c>
      <c r="Q18" t="s">
        <v>264</v>
      </c>
      <c r="R18" t="s">
        <v>154</v>
      </c>
      <c r="S18" t="s">
        <v>181</v>
      </c>
      <c r="T18" t="s">
        <v>7</v>
      </c>
      <c r="V18" t="s">
        <v>181</v>
      </c>
      <c r="W18" t="s">
        <v>181</v>
      </c>
      <c r="X18" t="s">
        <v>181</v>
      </c>
      <c r="Y18" t="s">
        <v>181</v>
      </c>
      <c r="Z18" t="s">
        <v>181</v>
      </c>
      <c r="AA18" t="s">
        <v>8</v>
      </c>
      <c r="AB18" t="s">
        <v>17</v>
      </c>
      <c r="AC18" t="s">
        <v>181</v>
      </c>
      <c r="AD18" t="s">
        <v>181</v>
      </c>
      <c r="AE18" t="s">
        <v>181</v>
      </c>
      <c r="AF18" t="s">
        <v>181</v>
      </c>
      <c r="AG18" t="s">
        <v>181</v>
      </c>
      <c r="AH18" t="s">
        <v>181</v>
      </c>
      <c r="AI18" t="s">
        <v>181</v>
      </c>
      <c r="AJ18" t="s">
        <v>181</v>
      </c>
      <c r="AK18" t="s">
        <v>181</v>
      </c>
      <c r="AL18" t="s">
        <v>181</v>
      </c>
      <c r="AM18" t="s">
        <v>181</v>
      </c>
      <c r="AN18" s="6">
        <v>42857</v>
      </c>
      <c r="AO18" t="s">
        <v>183</v>
      </c>
      <c r="AP18">
        <v>2017</v>
      </c>
      <c r="AQ18" s="6">
        <v>42857</v>
      </c>
    </row>
    <row r="19" spans="1:43" ht="12.75">
      <c r="A19" t="s">
        <v>150</v>
      </c>
      <c r="B19" t="s">
        <v>1</v>
      </c>
      <c r="C19">
        <v>2016</v>
      </c>
      <c r="D19" t="s">
        <v>171</v>
      </c>
      <c r="E19" t="s">
        <v>203</v>
      </c>
      <c r="F19" t="s">
        <v>151</v>
      </c>
      <c r="H19" t="s">
        <v>274</v>
      </c>
      <c r="I19" t="s">
        <v>272</v>
      </c>
      <c r="J19">
        <v>15</v>
      </c>
      <c r="K19" t="s">
        <v>170</v>
      </c>
      <c r="L19" t="s">
        <v>170</v>
      </c>
      <c r="M19" t="s">
        <v>181</v>
      </c>
      <c r="N19" t="s">
        <v>181</v>
      </c>
      <c r="O19">
        <f>328512/1.16</f>
        <v>283200</v>
      </c>
      <c r="P19">
        <f t="shared" si="1"/>
        <v>328512</v>
      </c>
      <c r="Q19" t="s">
        <v>273</v>
      </c>
      <c r="R19" t="s">
        <v>154</v>
      </c>
      <c r="S19" t="s">
        <v>181</v>
      </c>
      <c r="T19" t="s">
        <v>7</v>
      </c>
      <c r="V19" t="s">
        <v>181</v>
      </c>
      <c r="W19" t="s">
        <v>181</v>
      </c>
      <c r="X19" t="s">
        <v>181</v>
      </c>
      <c r="Y19" t="s">
        <v>181</v>
      </c>
      <c r="Z19" t="s">
        <v>181</v>
      </c>
      <c r="AA19" t="s">
        <v>11</v>
      </c>
      <c r="AB19" t="s">
        <v>15</v>
      </c>
      <c r="AC19" t="s">
        <v>181</v>
      </c>
      <c r="AD19" t="s">
        <v>181</v>
      </c>
      <c r="AE19" t="s">
        <v>181</v>
      </c>
      <c r="AF19" t="s">
        <v>181</v>
      </c>
      <c r="AG19" t="s">
        <v>181</v>
      </c>
      <c r="AH19" t="s">
        <v>181</v>
      </c>
      <c r="AI19" t="s">
        <v>181</v>
      </c>
      <c r="AJ19" t="s">
        <v>181</v>
      </c>
      <c r="AK19" t="s">
        <v>181</v>
      </c>
      <c r="AL19" t="s">
        <v>181</v>
      </c>
      <c r="AM19" t="s">
        <v>181</v>
      </c>
      <c r="AN19" s="6">
        <v>42857</v>
      </c>
      <c r="AO19" t="s">
        <v>183</v>
      </c>
      <c r="AP19">
        <v>2017</v>
      </c>
      <c r="AQ19" s="6">
        <v>42857</v>
      </c>
    </row>
    <row r="20" spans="1:43" ht="12.75">
      <c r="A20" t="s">
        <v>150</v>
      </c>
      <c r="B20" t="s">
        <v>1</v>
      </c>
      <c r="C20">
        <v>2016</v>
      </c>
      <c r="D20" t="s">
        <v>171</v>
      </c>
      <c r="E20" t="s">
        <v>203</v>
      </c>
      <c r="F20" t="s">
        <v>151</v>
      </c>
      <c r="H20" t="s">
        <v>275</v>
      </c>
      <c r="I20" t="s">
        <v>284</v>
      </c>
      <c r="J20">
        <v>16</v>
      </c>
      <c r="K20" t="s">
        <v>155</v>
      </c>
      <c r="L20" t="s">
        <v>155</v>
      </c>
      <c r="M20" t="s">
        <v>181</v>
      </c>
      <c r="N20" t="s">
        <v>181</v>
      </c>
      <c r="O20">
        <f>182800/1.16</f>
        <v>157586.20689655174</v>
      </c>
      <c r="P20">
        <f t="shared" si="1"/>
        <v>182800</v>
      </c>
      <c r="Q20" t="s">
        <v>287</v>
      </c>
      <c r="R20" t="s">
        <v>154</v>
      </c>
      <c r="S20" t="s">
        <v>181</v>
      </c>
      <c r="T20" t="s">
        <v>7</v>
      </c>
      <c r="V20" t="s">
        <v>181</v>
      </c>
      <c r="W20" t="s">
        <v>181</v>
      </c>
      <c r="X20" t="s">
        <v>181</v>
      </c>
      <c r="Y20" t="s">
        <v>181</v>
      </c>
      <c r="Z20" t="s">
        <v>181</v>
      </c>
      <c r="AA20" t="s">
        <v>9</v>
      </c>
      <c r="AB20" t="s">
        <v>12</v>
      </c>
      <c r="AC20" t="s">
        <v>181</v>
      </c>
      <c r="AD20" t="s">
        <v>181</v>
      </c>
      <c r="AE20" t="s">
        <v>181</v>
      </c>
      <c r="AF20" t="s">
        <v>181</v>
      </c>
      <c r="AG20" t="s">
        <v>181</v>
      </c>
      <c r="AH20" t="s">
        <v>181</v>
      </c>
      <c r="AI20" t="s">
        <v>181</v>
      </c>
      <c r="AJ20" t="s">
        <v>181</v>
      </c>
      <c r="AK20" t="s">
        <v>181</v>
      </c>
      <c r="AL20" t="s">
        <v>181</v>
      </c>
      <c r="AM20" t="s">
        <v>181</v>
      </c>
      <c r="AN20" s="6">
        <v>42857</v>
      </c>
      <c r="AO20" t="s">
        <v>183</v>
      </c>
      <c r="AP20">
        <v>2017</v>
      </c>
      <c r="AQ20" s="6">
        <v>42857</v>
      </c>
    </row>
    <row r="21" spans="1:43" ht="12.75">
      <c r="A21" t="s">
        <v>150</v>
      </c>
      <c r="B21" t="s">
        <v>1</v>
      </c>
      <c r="C21">
        <v>2016</v>
      </c>
      <c r="D21" t="s">
        <v>171</v>
      </c>
      <c r="E21" t="s">
        <v>288</v>
      </c>
      <c r="F21" t="s">
        <v>151</v>
      </c>
      <c r="H21" t="s">
        <v>289</v>
      </c>
      <c r="I21">
        <v>41</v>
      </c>
      <c r="J21">
        <v>17</v>
      </c>
      <c r="K21" t="s">
        <v>215</v>
      </c>
      <c r="L21" t="s">
        <v>215</v>
      </c>
      <c r="M21" t="s">
        <v>181</v>
      </c>
      <c r="N21" t="s">
        <v>181</v>
      </c>
      <c r="O21">
        <f>406833.75/1.16</f>
        <v>350718.75</v>
      </c>
      <c r="P21">
        <f t="shared" si="1"/>
        <v>406833.75</v>
      </c>
      <c r="R21" t="s">
        <v>154</v>
      </c>
      <c r="S21" t="s">
        <v>181</v>
      </c>
      <c r="T21" t="s">
        <v>7</v>
      </c>
      <c r="V21" t="s">
        <v>181</v>
      </c>
      <c r="W21" t="s">
        <v>181</v>
      </c>
      <c r="X21" t="s">
        <v>181</v>
      </c>
      <c r="Y21" t="s">
        <v>181</v>
      </c>
      <c r="Z21" t="s">
        <v>181</v>
      </c>
      <c r="AA21" t="s">
        <v>8</v>
      </c>
      <c r="AB21" t="s">
        <v>17</v>
      </c>
      <c r="AC21" t="s">
        <v>181</v>
      </c>
      <c r="AD21" t="s">
        <v>181</v>
      </c>
      <c r="AE21" t="s">
        <v>181</v>
      </c>
      <c r="AF21" t="s">
        <v>181</v>
      </c>
      <c r="AG21" t="s">
        <v>181</v>
      </c>
      <c r="AH21" t="s">
        <v>181</v>
      </c>
      <c r="AI21" t="s">
        <v>181</v>
      </c>
      <c r="AJ21" t="s">
        <v>181</v>
      </c>
      <c r="AK21" t="s">
        <v>181</v>
      </c>
      <c r="AL21" t="s">
        <v>181</v>
      </c>
      <c r="AM21" t="s">
        <v>181</v>
      </c>
      <c r="AN21" s="6">
        <v>42857</v>
      </c>
      <c r="AO21" t="s">
        <v>183</v>
      </c>
      <c r="AP21">
        <v>2017</v>
      </c>
      <c r="AQ21" s="6">
        <v>42857</v>
      </c>
    </row>
    <row r="22" spans="1:43" ht="12.75">
      <c r="A22" t="s">
        <v>150</v>
      </c>
      <c r="B22" t="s">
        <v>1</v>
      </c>
      <c r="C22">
        <v>2016</v>
      </c>
      <c r="D22" t="s">
        <v>171</v>
      </c>
      <c r="E22" t="s">
        <v>290</v>
      </c>
      <c r="F22" t="s">
        <v>151</v>
      </c>
      <c r="H22" t="s">
        <v>291</v>
      </c>
      <c r="I22" t="s">
        <v>300</v>
      </c>
      <c r="J22">
        <v>18</v>
      </c>
      <c r="K22" t="s">
        <v>169</v>
      </c>
      <c r="L22" t="s">
        <v>169</v>
      </c>
      <c r="M22" t="s">
        <v>181</v>
      </c>
      <c r="N22" t="s">
        <v>181</v>
      </c>
      <c r="O22">
        <f>1119632/1.16</f>
        <v>965200.0000000001</v>
      </c>
      <c r="P22">
        <f t="shared" si="1"/>
        <v>1119632</v>
      </c>
      <c r="Q22" t="s">
        <v>293</v>
      </c>
      <c r="R22" t="s">
        <v>154</v>
      </c>
      <c r="S22" t="s">
        <v>181</v>
      </c>
      <c r="T22" t="s">
        <v>7</v>
      </c>
      <c r="V22" t="s">
        <v>181</v>
      </c>
      <c r="W22" t="s">
        <v>181</v>
      </c>
      <c r="X22" t="s">
        <v>181</v>
      </c>
      <c r="Y22" t="s">
        <v>181</v>
      </c>
      <c r="Z22" t="s">
        <v>181</v>
      </c>
      <c r="AA22" t="s">
        <v>8</v>
      </c>
      <c r="AB22" t="s">
        <v>17</v>
      </c>
      <c r="AC22" t="s">
        <v>181</v>
      </c>
      <c r="AD22" t="s">
        <v>181</v>
      </c>
      <c r="AE22" t="s">
        <v>181</v>
      </c>
      <c r="AF22" t="s">
        <v>181</v>
      </c>
      <c r="AG22" t="s">
        <v>181</v>
      </c>
      <c r="AH22" t="s">
        <v>181</v>
      </c>
      <c r="AI22" t="s">
        <v>181</v>
      </c>
      <c r="AJ22" t="s">
        <v>181</v>
      </c>
      <c r="AK22" t="s">
        <v>181</v>
      </c>
      <c r="AL22" t="s">
        <v>181</v>
      </c>
      <c r="AM22" t="s">
        <v>181</v>
      </c>
      <c r="AN22" s="6">
        <v>42857</v>
      </c>
      <c r="AO22" t="s">
        <v>183</v>
      </c>
      <c r="AP22">
        <v>2017</v>
      </c>
      <c r="AQ22" s="6">
        <v>42857</v>
      </c>
    </row>
    <row r="23" spans="1:43" ht="12.75">
      <c r="A23" t="s">
        <v>150</v>
      </c>
      <c r="B23" t="s">
        <v>1</v>
      </c>
      <c r="C23">
        <v>2016</v>
      </c>
      <c r="D23" t="s">
        <v>171</v>
      </c>
      <c r="E23" t="s">
        <v>290</v>
      </c>
      <c r="F23" t="s">
        <v>151</v>
      </c>
      <c r="H23" t="s">
        <v>294</v>
      </c>
      <c r="I23" t="s">
        <v>301</v>
      </c>
      <c r="J23">
        <v>19</v>
      </c>
      <c r="K23" t="s">
        <v>155</v>
      </c>
      <c r="L23" t="s">
        <v>155</v>
      </c>
      <c r="M23" t="s">
        <v>181</v>
      </c>
      <c r="N23" t="s">
        <v>181</v>
      </c>
      <c r="O23">
        <f>132285.1/1.16</f>
        <v>114038.87931034484</v>
      </c>
      <c r="P23">
        <f t="shared" si="1"/>
        <v>132285.1</v>
      </c>
      <c r="Q23" t="s">
        <v>302</v>
      </c>
      <c r="R23" t="s">
        <v>154</v>
      </c>
      <c r="S23" t="s">
        <v>181</v>
      </c>
      <c r="T23" t="s">
        <v>7</v>
      </c>
      <c r="V23" t="s">
        <v>181</v>
      </c>
      <c r="W23" t="s">
        <v>181</v>
      </c>
      <c r="X23" t="s">
        <v>181</v>
      </c>
      <c r="Y23" t="s">
        <v>181</v>
      </c>
      <c r="Z23" t="s">
        <v>181</v>
      </c>
      <c r="AA23" t="s">
        <v>9</v>
      </c>
      <c r="AB23" t="s">
        <v>12</v>
      </c>
      <c r="AC23" t="s">
        <v>181</v>
      </c>
      <c r="AD23" t="s">
        <v>181</v>
      </c>
      <c r="AE23" t="s">
        <v>181</v>
      </c>
      <c r="AF23" t="s">
        <v>181</v>
      </c>
      <c r="AG23" t="s">
        <v>181</v>
      </c>
      <c r="AH23" t="s">
        <v>181</v>
      </c>
      <c r="AI23" t="s">
        <v>181</v>
      </c>
      <c r="AJ23" t="s">
        <v>181</v>
      </c>
      <c r="AK23" t="s">
        <v>181</v>
      </c>
      <c r="AL23" t="s">
        <v>181</v>
      </c>
      <c r="AM23" t="s">
        <v>181</v>
      </c>
      <c r="AN23" s="6">
        <v>42857</v>
      </c>
      <c r="AO23" t="s">
        <v>183</v>
      </c>
      <c r="AP23">
        <v>2017</v>
      </c>
      <c r="AQ23" s="6">
        <v>42857</v>
      </c>
    </row>
    <row r="24" spans="1:43" ht="12.75">
      <c r="A24" t="s">
        <v>150</v>
      </c>
      <c r="B24" t="s">
        <v>1</v>
      </c>
      <c r="C24">
        <v>2016</v>
      </c>
      <c r="D24" t="s">
        <v>171</v>
      </c>
      <c r="E24" t="s">
        <v>303</v>
      </c>
      <c r="F24" t="s">
        <v>151</v>
      </c>
      <c r="H24" t="s">
        <v>304</v>
      </c>
      <c r="I24" t="s">
        <v>308</v>
      </c>
      <c r="J24">
        <v>20</v>
      </c>
      <c r="K24" t="s">
        <v>170</v>
      </c>
      <c r="L24" t="s">
        <v>170</v>
      </c>
      <c r="M24" t="s">
        <v>181</v>
      </c>
      <c r="N24" t="s">
        <v>181</v>
      </c>
      <c r="O24">
        <f>58350/1.16</f>
        <v>50301.724137931036</v>
      </c>
      <c r="P24">
        <f t="shared" si="1"/>
        <v>58350</v>
      </c>
      <c r="Q24" t="s">
        <v>309</v>
      </c>
      <c r="R24" t="s">
        <v>154</v>
      </c>
      <c r="S24" t="s">
        <v>181</v>
      </c>
      <c r="T24" t="s">
        <v>7</v>
      </c>
      <c r="V24" t="s">
        <v>181</v>
      </c>
      <c r="W24" t="s">
        <v>181</v>
      </c>
      <c r="X24" t="s">
        <v>181</v>
      </c>
      <c r="Y24" t="s">
        <v>181</v>
      </c>
      <c r="Z24" t="s">
        <v>181</v>
      </c>
      <c r="AA24" t="s">
        <v>8</v>
      </c>
      <c r="AB24" t="s">
        <v>17</v>
      </c>
      <c r="AC24" t="s">
        <v>181</v>
      </c>
      <c r="AD24" t="s">
        <v>181</v>
      </c>
      <c r="AE24" t="s">
        <v>181</v>
      </c>
      <c r="AF24" t="s">
        <v>181</v>
      </c>
      <c r="AG24" t="s">
        <v>181</v>
      </c>
      <c r="AH24" t="s">
        <v>181</v>
      </c>
      <c r="AI24" t="s">
        <v>181</v>
      </c>
      <c r="AJ24" t="s">
        <v>181</v>
      </c>
      <c r="AK24" t="s">
        <v>181</v>
      </c>
      <c r="AL24" t="s">
        <v>181</v>
      </c>
      <c r="AM24" t="s">
        <v>181</v>
      </c>
      <c r="AN24" s="6">
        <v>42857</v>
      </c>
      <c r="AO24" t="s">
        <v>183</v>
      </c>
      <c r="AP24">
        <v>2017</v>
      </c>
      <c r="AQ24" s="6">
        <v>42857</v>
      </c>
    </row>
    <row r="25" spans="1:43" ht="12.75">
      <c r="A25" t="s">
        <v>150</v>
      </c>
      <c r="B25" t="s">
        <v>1</v>
      </c>
      <c r="C25">
        <v>2016</v>
      </c>
      <c r="D25" t="s">
        <v>171</v>
      </c>
      <c r="E25" t="s">
        <v>303</v>
      </c>
      <c r="F25" t="s">
        <v>151</v>
      </c>
      <c r="H25" t="s">
        <v>227</v>
      </c>
      <c r="I25" t="s">
        <v>310</v>
      </c>
      <c r="J25" t="s">
        <v>311</v>
      </c>
      <c r="K25" t="s">
        <v>169</v>
      </c>
      <c r="L25" t="s">
        <v>169</v>
      </c>
      <c r="M25" t="s">
        <v>181</v>
      </c>
      <c r="N25" t="s">
        <v>181</v>
      </c>
      <c r="O25" t="s">
        <v>230</v>
      </c>
      <c r="P25" t="s">
        <v>230</v>
      </c>
      <c r="R25" t="s">
        <v>154</v>
      </c>
      <c r="S25" t="s">
        <v>181</v>
      </c>
      <c r="T25" t="s">
        <v>7</v>
      </c>
      <c r="V25" t="s">
        <v>181</v>
      </c>
      <c r="W25" t="s">
        <v>181</v>
      </c>
      <c r="X25" t="s">
        <v>181</v>
      </c>
      <c r="Y25" t="s">
        <v>181</v>
      </c>
      <c r="Z25" t="s">
        <v>181</v>
      </c>
      <c r="AA25" t="s">
        <v>8</v>
      </c>
      <c r="AB25" t="s">
        <v>17</v>
      </c>
      <c r="AC25" t="s">
        <v>181</v>
      </c>
      <c r="AD25" t="s">
        <v>181</v>
      </c>
      <c r="AE25" t="s">
        <v>181</v>
      </c>
      <c r="AF25" t="s">
        <v>181</v>
      </c>
      <c r="AG25" t="s">
        <v>181</v>
      </c>
      <c r="AH25" t="s">
        <v>181</v>
      </c>
      <c r="AI25" t="s">
        <v>181</v>
      </c>
      <c r="AJ25" t="s">
        <v>181</v>
      </c>
      <c r="AK25" t="s">
        <v>181</v>
      </c>
      <c r="AL25" t="s">
        <v>181</v>
      </c>
      <c r="AM25" t="s">
        <v>181</v>
      </c>
      <c r="AN25" s="6">
        <v>42857</v>
      </c>
      <c r="AO25" t="s">
        <v>183</v>
      </c>
      <c r="AP25">
        <v>2017</v>
      </c>
      <c r="AQ25" s="6">
        <v>42857</v>
      </c>
    </row>
    <row r="26" spans="1:43" ht="12.75">
      <c r="A26" t="s">
        <v>150</v>
      </c>
      <c r="B26" t="s">
        <v>1</v>
      </c>
      <c r="C26">
        <v>2016</v>
      </c>
      <c r="D26" t="s">
        <v>171</v>
      </c>
      <c r="E26" t="s">
        <v>303</v>
      </c>
      <c r="F26" t="s">
        <v>151</v>
      </c>
      <c r="H26" t="s">
        <v>319</v>
      </c>
      <c r="I26" t="s">
        <v>320</v>
      </c>
      <c r="J26">
        <v>23</v>
      </c>
      <c r="K26" t="s">
        <v>164</v>
      </c>
      <c r="L26" t="s">
        <v>164</v>
      </c>
      <c r="M26" t="s">
        <v>181</v>
      </c>
      <c r="N26" t="s">
        <v>181</v>
      </c>
      <c r="O26">
        <f>48720/1.16</f>
        <v>42000</v>
      </c>
      <c r="P26">
        <f>O26*1.16</f>
        <v>48720</v>
      </c>
      <c r="Q26" t="s">
        <v>321</v>
      </c>
      <c r="R26" t="s">
        <v>154</v>
      </c>
      <c r="S26" t="s">
        <v>181</v>
      </c>
      <c r="T26" t="s">
        <v>7</v>
      </c>
      <c r="V26" t="s">
        <v>181</v>
      </c>
      <c r="W26" t="s">
        <v>181</v>
      </c>
      <c r="X26" t="s">
        <v>181</v>
      </c>
      <c r="Y26" t="s">
        <v>181</v>
      </c>
      <c r="Z26" t="s">
        <v>181</v>
      </c>
      <c r="AA26" t="s">
        <v>8</v>
      </c>
      <c r="AB26" t="s">
        <v>17</v>
      </c>
      <c r="AC26" t="s">
        <v>181</v>
      </c>
      <c r="AD26" t="s">
        <v>181</v>
      </c>
      <c r="AE26" t="s">
        <v>181</v>
      </c>
      <c r="AF26" t="s">
        <v>181</v>
      </c>
      <c r="AG26" t="s">
        <v>181</v>
      </c>
      <c r="AH26" t="s">
        <v>181</v>
      </c>
      <c r="AI26" t="s">
        <v>181</v>
      </c>
      <c r="AJ26" t="s">
        <v>181</v>
      </c>
      <c r="AK26" t="s">
        <v>181</v>
      </c>
      <c r="AL26" t="s">
        <v>181</v>
      </c>
      <c r="AM26" t="s">
        <v>181</v>
      </c>
      <c r="AN26" s="6">
        <v>42857</v>
      </c>
      <c r="AO26" t="s">
        <v>183</v>
      </c>
      <c r="AP26">
        <v>2017</v>
      </c>
      <c r="AQ26" s="6">
        <v>42857</v>
      </c>
    </row>
    <row r="27" spans="1:44" ht="12.75">
      <c r="A27" t="s">
        <v>150</v>
      </c>
      <c r="B27" t="s">
        <v>1</v>
      </c>
      <c r="C27">
        <v>2016</v>
      </c>
      <c r="D27" t="s">
        <v>171</v>
      </c>
      <c r="E27" t="s">
        <v>303</v>
      </c>
      <c r="F27" t="s">
        <v>151</v>
      </c>
      <c r="H27" t="s">
        <v>322</v>
      </c>
      <c r="I27" t="s">
        <v>329</v>
      </c>
      <c r="J27">
        <v>24</v>
      </c>
      <c r="K27" t="s">
        <v>164</v>
      </c>
      <c r="L27" t="s">
        <v>164</v>
      </c>
      <c r="M27" t="s">
        <v>181</v>
      </c>
      <c r="N27" t="s">
        <v>181</v>
      </c>
      <c r="O27">
        <f>58900/1.16</f>
        <v>50775.86206896552</v>
      </c>
      <c r="P27">
        <f>O27*1.16</f>
        <v>58900</v>
      </c>
      <c r="R27" t="s">
        <v>154</v>
      </c>
      <c r="S27" t="s">
        <v>181</v>
      </c>
      <c r="T27" t="s">
        <v>7</v>
      </c>
      <c r="V27" t="s">
        <v>181</v>
      </c>
      <c r="W27" t="s">
        <v>181</v>
      </c>
      <c r="X27" t="s">
        <v>181</v>
      </c>
      <c r="Y27" t="s">
        <v>181</v>
      </c>
      <c r="Z27" t="s">
        <v>181</v>
      </c>
      <c r="AA27" t="s">
        <v>8</v>
      </c>
      <c r="AB27" t="s">
        <v>17</v>
      </c>
      <c r="AC27" t="s">
        <v>181</v>
      </c>
      <c r="AD27" t="s">
        <v>181</v>
      </c>
      <c r="AE27" t="s">
        <v>181</v>
      </c>
      <c r="AF27" t="s">
        <v>181</v>
      </c>
      <c r="AG27" t="s">
        <v>181</v>
      </c>
      <c r="AH27" t="s">
        <v>181</v>
      </c>
      <c r="AI27" t="s">
        <v>181</v>
      </c>
      <c r="AJ27" t="s">
        <v>181</v>
      </c>
      <c r="AK27" t="s">
        <v>181</v>
      </c>
      <c r="AL27" t="s">
        <v>181</v>
      </c>
      <c r="AM27" t="s">
        <v>181</v>
      </c>
      <c r="AN27" s="6">
        <v>42857</v>
      </c>
      <c r="AO27" t="s">
        <v>183</v>
      </c>
      <c r="AP27">
        <v>2017</v>
      </c>
      <c r="AQ27" s="6">
        <v>42857</v>
      </c>
      <c r="AR27" t="s">
        <v>330</v>
      </c>
    </row>
    <row r="28" spans="1:44" ht="12.75">
      <c r="A28" t="s">
        <v>150</v>
      </c>
      <c r="B28" t="s">
        <v>1</v>
      </c>
      <c r="C28">
        <v>2016</v>
      </c>
      <c r="D28" t="s">
        <v>171</v>
      </c>
      <c r="E28" t="s">
        <v>331</v>
      </c>
      <c r="F28" t="s">
        <v>151</v>
      </c>
      <c r="H28" t="s">
        <v>338</v>
      </c>
      <c r="I28">
        <v>58</v>
      </c>
      <c r="J28">
        <v>25</v>
      </c>
      <c r="K28" t="s">
        <v>345</v>
      </c>
      <c r="L28" t="s">
        <v>346</v>
      </c>
      <c r="M28" t="s">
        <v>181</v>
      </c>
      <c r="N28" t="s">
        <v>181</v>
      </c>
      <c r="O28">
        <f>75128.56/1.16</f>
        <v>64766</v>
      </c>
      <c r="P28">
        <f>O28*1.16</f>
        <v>75128.56</v>
      </c>
      <c r="R28" t="s">
        <v>154</v>
      </c>
      <c r="S28" t="s">
        <v>181</v>
      </c>
      <c r="T28" t="s">
        <v>7</v>
      </c>
      <c r="V28" t="s">
        <v>181</v>
      </c>
      <c r="W28" t="s">
        <v>181</v>
      </c>
      <c r="X28" t="s">
        <v>181</v>
      </c>
      <c r="Y28" t="s">
        <v>181</v>
      </c>
      <c r="Z28" t="s">
        <v>181</v>
      </c>
      <c r="AA28" t="s">
        <v>8</v>
      </c>
      <c r="AB28" t="s">
        <v>17</v>
      </c>
      <c r="AC28" t="s">
        <v>181</v>
      </c>
      <c r="AD28" t="s">
        <v>181</v>
      </c>
      <c r="AE28" t="s">
        <v>181</v>
      </c>
      <c r="AF28" t="s">
        <v>181</v>
      </c>
      <c r="AG28" t="s">
        <v>181</v>
      </c>
      <c r="AH28" t="s">
        <v>181</v>
      </c>
      <c r="AI28" t="s">
        <v>181</v>
      </c>
      <c r="AJ28" t="s">
        <v>181</v>
      </c>
      <c r="AK28" t="s">
        <v>181</v>
      </c>
      <c r="AL28" t="s">
        <v>181</v>
      </c>
      <c r="AM28" t="s">
        <v>181</v>
      </c>
      <c r="AN28" s="6">
        <v>42857</v>
      </c>
      <c r="AO28" t="s">
        <v>183</v>
      </c>
      <c r="AP28">
        <v>2017</v>
      </c>
      <c r="AQ28" s="6">
        <v>42857</v>
      </c>
      <c r="AR28" t="s">
        <v>335</v>
      </c>
    </row>
    <row r="29" spans="1:43" ht="12.75">
      <c r="A29" t="s">
        <v>150</v>
      </c>
      <c r="B29" t="s">
        <v>1</v>
      </c>
      <c r="C29">
        <v>2017</v>
      </c>
      <c r="D29" t="s">
        <v>336</v>
      </c>
      <c r="E29" t="s">
        <v>337</v>
      </c>
      <c r="F29" t="s">
        <v>151</v>
      </c>
      <c r="H29" t="s">
        <v>347</v>
      </c>
      <c r="I29" t="s">
        <v>344</v>
      </c>
      <c r="J29">
        <v>26</v>
      </c>
      <c r="K29" t="s">
        <v>155</v>
      </c>
      <c r="L29" t="s">
        <v>155</v>
      </c>
      <c r="M29" t="s">
        <v>181</v>
      </c>
      <c r="N29" t="s">
        <v>181</v>
      </c>
      <c r="O29">
        <f>21901.5/1.16</f>
        <v>18880.603448275862</v>
      </c>
      <c r="P29">
        <f>O29*1.16</f>
        <v>21901.5</v>
      </c>
      <c r="Q29" t="s">
        <v>348</v>
      </c>
      <c r="R29" t="s">
        <v>154</v>
      </c>
      <c r="S29" t="s">
        <v>181</v>
      </c>
      <c r="T29" t="s">
        <v>7</v>
      </c>
      <c r="V29" t="s">
        <v>181</v>
      </c>
      <c r="W29" t="s">
        <v>181</v>
      </c>
      <c r="X29" t="s">
        <v>181</v>
      </c>
      <c r="Y29" t="s">
        <v>181</v>
      </c>
      <c r="Z29" t="s">
        <v>181</v>
      </c>
      <c r="AA29" t="s">
        <v>8</v>
      </c>
      <c r="AB29" t="s">
        <v>17</v>
      </c>
      <c r="AC29" t="s">
        <v>181</v>
      </c>
      <c r="AD29" t="s">
        <v>181</v>
      </c>
      <c r="AE29" t="s">
        <v>181</v>
      </c>
      <c r="AF29" t="s">
        <v>181</v>
      </c>
      <c r="AG29" t="s">
        <v>181</v>
      </c>
      <c r="AH29" t="s">
        <v>181</v>
      </c>
      <c r="AI29" t="s">
        <v>181</v>
      </c>
      <c r="AJ29" t="s">
        <v>181</v>
      </c>
      <c r="AK29" t="s">
        <v>181</v>
      </c>
      <c r="AL29" t="s">
        <v>181</v>
      </c>
      <c r="AM29" t="s">
        <v>181</v>
      </c>
      <c r="AN29" s="6">
        <v>42857</v>
      </c>
      <c r="AO29" t="s">
        <v>183</v>
      </c>
      <c r="AP29">
        <v>2017</v>
      </c>
      <c r="AQ29" s="6">
        <v>42857</v>
      </c>
    </row>
    <row r="30" spans="1:44" ht="12.75">
      <c r="A30" t="s">
        <v>150</v>
      </c>
      <c r="B30" t="s">
        <v>1</v>
      </c>
      <c r="C30">
        <v>2017</v>
      </c>
      <c r="D30" t="s">
        <v>336</v>
      </c>
      <c r="E30" t="s">
        <v>349</v>
      </c>
      <c r="F30" t="s">
        <v>151</v>
      </c>
      <c r="H30" t="s">
        <v>350</v>
      </c>
      <c r="I30">
        <v>63</v>
      </c>
      <c r="J30">
        <v>27</v>
      </c>
      <c r="K30" t="s">
        <v>352</v>
      </c>
      <c r="L30" t="s">
        <v>352</v>
      </c>
      <c r="M30" t="s">
        <v>181</v>
      </c>
      <c r="N30" t="s">
        <v>181</v>
      </c>
      <c r="O30">
        <f>154750/1.16</f>
        <v>133405.1724137931</v>
      </c>
      <c r="P30">
        <f>O30*1.16</f>
        <v>154750</v>
      </c>
      <c r="R30" t="s">
        <v>154</v>
      </c>
      <c r="S30" t="s">
        <v>181</v>
      </c>
      <c r="T30" t="s">
        <v>7</v>
      </c>
      <c r="V30" t="s">
        <v>181</v>
      </c>
      <c r="W30" t="s">
        <v>181</v>
      </c>
      <c r="X30" t="s">
        <v>181</v>
      </c>
      <c r="Y30" t="s">
        <v>181</v>
      </c>
      <c r="Z30" t="s">
        <v>181</v>
      </c>
      <c r="AA30" t="s">
        <v>11</v>
      </c>
      <c r="AB30" t="s">
        <v>15</v>
      </c>
      <c r="AC30" t="s">
        <v>181</v>
      </c>
      <c r="AD30" t="s">
        <v>181</v>
      </c>
      <c r="AE30" t="s">
        <v>181</v>
      </c>
      <c r="AF30" t="s">
        <v>181</v>
      </c>
      <c r="AG30" t="s">
        <v>181</v>
      </c>
      <c r="AH30" t="s">
        <v>181</v>
      </c>
      <c r="AI30" t="s">
        <v>181</v>
      </c>
      <c r="AJ30" t="s">
        <v>181</v>
      </c>
      <c r="AK30" t="s">
        <v>181</v>
      </c>
      <c r="AL30" t="s">
        <v>181</v>
      </c>
      <c r="AM30" t="s">
        <v>181</v>
      </c>
      <c r="AN30" s="6">
        <v>42857</v>
      </c>
      <c r="AO30" t="s">
        <v>183</v>
      </c>
      <c r="AP30">
        <v>2017</v>
      </c>
      <c r="AQ30" s="6">
        <v>42857</v>
      </c>
      <c r="AR30" t="s">
        <v>353</v>
      </c>
    </row>
  </sheetData>
  <sheetProtection/>
  <mergeCells count="1">
    <mergeCell ref="A6:AR6"/>
  </mergeCells>
  <dataValidations count="3">
    <dataValidation type="list" allowBlank="1" showInputMessage="1" showErrorMessage="1" sqref="B9:B10 B13 B15:B16">
      <formula1>hidden1</formula1>
    </dataValidation>
    <dataValidation type="list" allowBlank="1" showInputMessage="1" showErrorMessage="1" sqref="AA13:AA18 AA20:AA30 AA8:AA11">
      <formula1>hidden3</formula1>
    </dataValidation>
    <dataValidation type="list" allowBlank="1" showInputMessage="1" showErrorMessage="1" sqref="AB13:AB18 AB20:AB30 AB8:AB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421875" style="0" customWidth="1"/>
    <col min="4" max="4" width="15.28125" style="0" customWidth="1"/>
    <col min="5" max="5" width="17.28125" style="0" customWidth="1"/>
    <col min="6" max="6" width="30.421875" style="0" customWidth="1"/>
  </cols>
  <sheetData>
    <row r="1" spans="2:6" ht="12.75" hidden="1">
      <c r="B1" t="s">
        <v>28</v>
      </c>
      <c r="C1" t="s">
        <v>28</v>
      </c>
      <c r="D1" t="s">
        <v>28</v>
      </c>
      <c r="E1" t="s">
        <v>28</v>
      </c>
      <c r="F1" t="s">
        <v>34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1:6" ht="12.75">
      <c r="A4">
        <v>1</v>
      </c>
      <c r="B4" t="s">
        <v>174</v>
      </c>
      <c r="F4">
        <v>42804</v>
      </c>
    </row>
    <row r="5" spans="1:6" ht="12.75">
      <c r="A5">
        <v>2</v>
      </c>
      <c r="B5" t="s">
        <v>175</v>
      </c>
      <c r="C5" t="s">
        <v>176</v>
      </c>
      <c r="D5" t="s">
        <v>177</v>
      </c>
      <c r="E5" t="s">
        <v>178</v>
      </c>
      <c r="F5">
        <v>45622.8</v>
      </c>
    </row>
    <row r="6" spans="1:6" ht="12.75">
      <c r="A6">
        <v>3</v>
      </c>
      <c r="B6" t="s">
        <v>179</v>
      </c>
      <c r="F6">
        <v>48044.3</v>
      </c>
    </row>
    <row r="7" spans="1:6" ht="12.75">
      <c r="A7">
        <v>4</v>
      </c>
      <c r="C7" t="s">
        <v>185</v>
      </c>
      <c r="D7" t="s">
        <v>186</v>
      </c>
      <c r="E7" t="s">
        <v>187</v>
      </c>
      <c r="F7">
        <v>42920</v>
      </c>
    </row>
    <row r="8" spans="1:6" ht="12.75">
      <c r="A8">
        <v>5</v>
      </c>
      <c r="C8" t="s">
        <v>188</v>
      </c>
      <c r="D8" t="s">
        <v>189</v>
      </c>
      <c r="E8" t="s">
        <v>190</v>
      </c>
      <c r="F8">
        <v>38280</v>
      </c>
    </row>
    <row r="9" spans="1:6" ht="12.75">
      <c r="A9">
        <v>6</v>
      </c>
      <c r="C9" t="s">
        <v>191</v>
      </c>
      <c r="D9" t="s">
        <v>192</v>
      </c>
      <c r="E9" t="s">
        <v>193</v>
      </c>
      <c r="F9" t="s">
        <v>194</v>
      </c>
    </row>
    <row r="10" spans="1:6" ht="12.75">
      <c r="A10">
        <v>7</v>
      </c>
      <c r="C10" t="s">
        <v>199</v>
      </c>
      <c r="D10" t="s">
        <v>200</v>
      </c>
      <c r="E10" t="s">
        <v>152</v>
      </c>
      <c r="F10">
        <v>14452.95</v>
      </c>
    </row>
    <row r="11" spans="1:6" ht="12.75">
      <c r="A11">
        <v>8</v>
      </c>
      <c r="B11" t="s">
        <v>174</v>
      </c>
      <c r="F11">
        <v>42804</v>
      </c>
    </row>
    <row r="12" spans="1:6" ht="12.75">
      <c r="A12">
        <v>9</v>
      </c>
      <c r="B12" t="s">
        <v>175</v>
      </c>
      <c r="C12" t="s">
        <v>176</v>
      </c>
      <c r="D12" t="s">
        <v>177</v>
      </c>
      <c r="E12" t="s">
        <v>178</v>
      </c>
      <c r="F12">
        <v>45622.8</v>
      </c>
    </row>
    <row r="13" spans="1:6" ht="12.75">
      <c r="A13">
        <v>10</v>
      </c>
      <c r="B13" t="s">
        <v>179</v>
      </c>
      <c r="F13">
        <v>48044.3</v>
      </c>
    </row>
    <row r="14" spans="1:6" ht="12.75">
      <c r="A14">
        <v>11</v>
      </c>
      <c r="B14" t="s">
        <v>205</v>
      </c>
      <c r="F14" t="s">
        <v>206</v>
      </c>
    </row>
    <row r="15" spans="1:6" ht="12.75">
      <c r="A15">
        <v>12</v>
      </c>
      <c r="B15" t="s">
        <v>207</v>
      </c>
      <c r="F15" t="s">
        <v>206</v>
      </c>
    </row>
    <row r="16" spans="1:6" ht="12.75">
      <c r="A16">
        <v>13</v>
      </c>
      <c r="B16" t="s">
        <v>208</v>
      </c>
      <c r="F16" t="s">
        <v>209</v>
      </c>
    </row>
    <row r="17" spans="1:6" ht="12.75">
      <c r="A17">
        <v>14</v>
      </c>
      <c r="B17" t="s">
        <v>214</v>
      </c>
      <c r="F17">
        <f>25615.45+38729.95</f>
        <v>64345.399999999994</v>
      </c>
    </row>
    <row r="18" spans="1:6" ht="12.75">
      <c r="A18">
        <v>15</v>
      </c>
      <c r="B18" t="s">
        <v>217</v>
      </c>
      <c r="F18">
        <v>75215.56</v>
      </c>
    </row>
    <row r="19" spans="1:6" ht="12.75">
      <c r="A19">
        <v>16</v>
      </c>
      <c r="B19" t="s">
        <v>218</v>
      </c>
      <c r="F19">
        <v>114405.6496</v>
      </c>
    </row>
    <row r="20" spans="1:6" ht="12.75">
      <c r="A20">
        <v>17</v>
      </c>
      <c r="C20" t="s">
        <v>219</v>
      </c>
      <c r="D20" t="s">
        <v>221</v>
      </c>
      <c r="E20" t="s">
        <v>220</v>
      </c>
      <c r="F20">
        <v>122612</v>
      </c>
    </row>
    <row r="21" spans="1:6" ht="12.75">
      <c r="A21">
        <v>18</v>
      </c>
      <c r="C21" t="s">
        <v>222</v>
      </c>
      <c r="D21" t="s">
        <v>156</v>
      </c>
      <c r="E21" t="s">
        <v>157</v>
      </c>
      <c r="F21">
        <v>128191.6</v>
      </c>
    </row>
    <row r="22" spans="1:6" ht="12.75">
      <c r="A22">
        <v>19</v>
      </c>
      <c r="B22" t="s">
        <v>223</v>
      </c>
      <c r="F22">
        <v>88160</v>
      </c>
    </row>
    <row r="23" spans="1:6" ht="12.75">
      <c r="A23">
        <v>20</v>
      </c>
      <c r="C23" t="s">
        <v>219</v>
      </c>
      <c r="D23" t="s">
        <v>221</v>
      </c>
      <c r="E23" t="s">
        <v>220</v>
      </c>
      <c r="F23">
        <v>291398</v>
      </c>
    </row>
    <row r="24" spans="1:6" ht="12.75">
      <c r="A24">
        <v>21</v>
      </c>
      <c r="B24" t="s">
        <v>218</v>
      </c>
      <c r="F24">
        <v>259053.52</v>
      </c>
    </row>
    <row r="25" spans="1:6" ht="12.75">
      <c r="A25">
        <v>22</v>
      </c>
      <c r="C25" t="s">
        <v>222</v>
      </c>
      <c r="D25" t="s">
        <v>156</v>
      </c>
      <c r="E25" t="s">
        <v>157</v>
      </c>
      <c r="F25">
        <v>212326.4</v>
      </c>
    </row>
    <row r="26" spans="1:6" ht="12.75">
      <c r="A26">
        <v>23</v>
      </c>
      <c r="C26" t="s">
        <v>161</v>
      </c>
      <c r="D26" t="s">
        <v>232</v>
      </c>
      <c r="E26" t="s">
        <v>233</v>
      </c>
      <c r="F26">
        <v>221850</v>
      </c>
    </row>
    <row r="27" spans="1:6" ht="12.75">
      <c r="A27">
        <v>24</v>
      </c>
      <c r="C27" t="s">
        <v>158</v>
      </c>
      <c r="D27" t="s">
        <v>159</v>
      </c>
      <c r="E27" t="s">
        <v>160</v>
      </c>
      <c r="F27">
        <v>223764</v>
      </c>
    </row>
    <row r="28" spans="1:6" ht="12.75">
      <c r="A28">
        <v>25</v>
      </c>
      <c r="B28" t="s">
        <v>237</v>
      </c>
      <c r="C28" t="s">
        <v>234</v>
      </c>
      <c r="D28" t="s">
        <v>235</v>
      </c>
      <c r="E28" t="s">
        <v>236</v>
      </c>
      <c r="F28">
        <v>378450</v>
      </c>
    </row>
    <row r="29" spans="1:6" ht="12.75">
      <c r="A29">
        <v>26</v>
      </c>
      <c r="C29" t="s">
        <v>163</v>
      </c>
      <c r="D29" t="s">
        <v>165</v>
      </c>
      <c r="E29" t="s">
        <v>166</v>
      </c>
      <c r="F29">
        <v>58500</v>
      </c>
    </row>
    <row r="30" spans="1:6" ht="12.75">
      <c r="A30">
        <v>27</v>
      </c>
      <c r="C30" t="s">
        <v>167</v>
      </c>
      <c r="D30" t="s">
        <v>168</v>
      </c>
      <c r="E30" t="s">
        <v>152</v>
      </c>
      <c r="F30">
        <v>41250</v>
      </c>
    </row>
    <row r="31" spans="1:6" ht="12.75">
      <c r="A31">
        <v>28</v>
      </c>
      <c r="C31" t="s">
        <v>241</v>
      </c>
      <c r="D31" t="s">
        <v>221</v>
      </c>
      <c r="E31" t="s">
        <v>242</v>
      </c>
      <c r="F31">
        <v>53800</v>
      </c>
    </row>
    <row r="32" spans="1:6" ht="12.75">
      <c r="A32">
        <v>29</v>
      </c>
      <c r="C32" t="s">
        <v>243</v>
      </c>
      <c r="D32" t="s">
        <v>244</v>
      </c>
      <c r="E32" t="s">
        <v>245</v>
      </c>
      <c r="F32">
        <v>51271</v>
      </c>
    </row>
    <row r="33" spans="1:6" ht="12.75">
      <c r="A33">
        <v>30</v>
      </c>
      <c r="C33" t="s">
        <v>246</v>
      </c>
      <c r="D33" t="s">
        <v>247</v>
      </c>
      <c r="E33" t="s">
        <v>248</v>
      </c>
      <c r="F33">
        <v>53959.3</v>
      </c>
    </row>
    <row r="34" spans="1:6" ht="12.75">
      <c r="A34">
        <v>31</v>
      </c>
      <c r="B34" t="s">
        <v>253</v>
      </c>
      <c r="C34" t="s">
        <v>254</v>
      </c>
      <c r="D34" t="s">
        <v>255</v>
      </c>
      <c r="E34" t="s">
        <v>256</v>
      </c>
      <c r="F34">
        <v>55200</v>
      </c>
    </row>
    <row r="35" spans="1:6" ht="12.75">
      <c r="A35">
        <v>32</v>
      </c>
      <c r="B35" t="s">
        <v>257</v>
      </c>
      <c r="C35" t="s">
        <v>258</v>
      </c>
      <c r="D35" t="s">
        <v>259</v>
      </c>
      <c r="E35" t="s">
        <v>260</v>
      </c>
      <c r="F35">
        <v>64960</v>
      </c>
    </row>
    <row r="36" spans="1:6" ht="12.75">
      <c r="A36">
        <v>33</v>
      </c>
      <c r="B36" t="s">
        <v>261</v>
      </c>
      <c r="C36" t="s">
        <v>262</v>
      </c>
      <c r="D36" t="s">
        <v>236</v>
      </c>
      <c r="E36" t="s">
        <v>162</v>
      </c>
      <c r="F36">
        <v>68208</v>
      </c>
    </row>
    <row r="37" spans="1:6" ht="12.75">
      <c r="A37">
        <v>34</v>
      </c>
      <c r="B37" t="s">
        <v>265</v>
      </c>
      <c r="F37">
        <v>819865.51</v>
      </c>
    </row>
    <row r="38" spans="1:6" ht="12.75">
      <c r="A38">
        <v>35</v>
      </c>
      <c r="B38" t="s">
        <v>266</v>
      </c>
      <c r="C38" t="s">
        <v>267</v>
      </c>
      <c r="D38" t="s">
        <v>268</v>
      </c>
      <c r="E38" t="s">
        <v>269</v>
      </c>
      <c r="F38">
        <v>328512</v>
      </c>
    </row>
    <row r="39" spans="1:6" ht="12.75">
      <c r="A39">
        <v>36</v>
      </c>
      <c r="B39" t="s">
        <v>270</v>
      </c>
      <c r="F39">
        <v>430858.95</v>
      </c>
    </row>
    <row r="40" spans="1:6" ht="12.75">
      <c r="A40">
        <v>37</v>
      </c>
      <c r="B40" t="s">
        <v>271</v>
      </c>
      <c r="F40">
        <v>330738.35</v>
      </c>
    </row>
    <row r="41" spans="1:6" ht="12.75">
      <c r="A41">
        <v>38</v>
      </c>
      <c r="C41" t="s">
        <v>276</v>
      </c>
      <c r="D41" t="s">
        <v>277</v>
      </c>
      <c r="E41" t="s">
        <v>278</v>
      </c>
      <c r="F41">
        <v>215790.16</v>
      </c>
    </row>
    <row r="42" spans="1:6" ht="12.75">
      <c r="A42">
        <v>39</v>
      </c>
      <c r="C42" t="s">
        <v>279</v>
      </c>
      <c r="D42" t="s">
        <v>280</v>
      </c>
      <c r="E42" t="s">
        <v>166</v>
      </c>
      <c r="F42">
        <v>182800</v>
      </c>
    </row>
    <row r="43" spans="1:6" ht="12.75">
      <c r="A43">
        <v>40</v>
      </c>
      <c r="C43" t="s">
        <v>281</v>
      </c>
      <c r="D43" t="s">
        <v>282</v>
      </c>
      <c r="E43" t="s">
        <v>283</v>
      </c>
      <c r="F43">
        <v>201120.01</v>
      </c>
    </row>
    <row r="44" spans="1:6" ht="12.75">
      <c r="A44">
        <v>41</v>
      </c>
      <c r="B44" t="s">
        <v>214</v>
      </c>
      <c r="F44">
        <v>406833.75</v>
      </c>
    </row>
    <row r="45" spans="1:6" ht="12.75">
      <c r="A45">
        <v>42</v>
      </c>
      <c r="B45" t="s">
        <v>218</v>
      </c>
      <c r="F45">
        <v>1165916</v>
      </c>
    </row>
    <row r="46" spans="1:6" ht="12.75">
      <c r="A46">
        <v>43</v>
      </c>
      <c r="C46" t="s">
        <v>222</v>
      </c>
      <c r="D46" t="s">
        <v>156</v>
      </c>
      <c r="E46" t="s">
        <v>157</v>
      </c>
      <c r="F46">
        <v>998412</v>
      </c>
    </row>
    <row r="47" spans="1:6" ht="12.75">
      <c r="A47">
        <v>44</v>
      </c>
      <c r="B47" t="s">
        <v>292</v>
      </c>
      <c r="F47">
        <v>1119632</v>
      </c>
    </row>
    <row r="48" spans="1:6" ht="12.75">
      <c r="A48">
        <v>45</v>
      </c>
      <c r="C48" t="s">
        <v>219</v>
      </c>
      <c r="D48" t="s">
        <v>221</v>
      </c>
      <c r="E48" t="s">
        <v>220</v>
      </c>
      <c r="F48">
        <v>1319975</v>
      </c>
    </row>
    <row r="49" spans="1:6" ht="12.75">
      <c r="A49">
        <v>46</v>
      </c>
      <c r="C49" t="s">
        <v>295</v>
      </c>
      <c r="D49" t="s">
        <v>166</v>
      </c>
      <c r="E49" t="s">
        <v>296</v>
      </c>
      <c r="F49">
        <v>132285.1</v>
      </c>
    </row>
    <row r="50" spans="1:6" ht="12.75">
      <c r="A50">
        <v>47</v>
      </c>
      <c r="C50" t="s">
        <v>297</v>
      </c>
      <c r="D50" t="s">
        <v>166</v>
      </c>
      <c r="E50" t="s">
        <v>298</v>
      </c>
      <c r="F50">
        <v>169853</v>
      </c>
    </row>
    <row r="51" spans="1:6" ht="12.75">
      <c r="A51">
        <v>48</v>
      </c>
      <c r="B51" t="s">
        <v>299</v>
      </c>
      <c r="F51">
        <v>187934.29</v>
      </c>
    </row>
    <row r="52" spans="1:6" ht="12.75">
      <c r="A52">
        <v>49</v>
      </c>
      <c r="B52" t="s">
        <v>305</v>
      </c>
      <c r="F52">
        <v>63860</v>
      </c>
    </row>
    <row r="53" spans="1:6" ht="12.75">
      <c r="A53">
        <v>50</v>
      </c>
      <c r="B53" t="s">
        <v>306</v>
      </c>
      <c r="F53">
        <v>58350</v>
      </c>
    </row>
    <row r="54" spans="1:6" ht="12.75">
      <c r="A54">
        <v>51</v>
      </c>
      <c r="B54" t="s">
        <v>307</v>
      </c>
      <c r="F54">
        <v>63040</v>
      </c>
    </row>
    <row r="55" spans="1:6" ht="12.75">
      <c r="A55">
        <v>52</v>
      </c>
      <c r="C55" t="s">
        <v>219</v>
      </c>
      <c r="D55" t="s">
        <v>221</v>
      </c>
      <c r="E55" t="s">
        <v>220</v>
      </c>
      <c r="F55">
        <v>139110</v>
      </c>
    </row>
    <row r="56" spans="1:6" ht="12.75">
      <c r="A56">
        <v>53</v>
      </c>
      <c r="C56" t="s">
        <v>222</v>
      </c>
      <c r="D56" t="s">
        <v>156</v>
      </c>
      <c r="E56" t="s">
        <v>157</v>
      </c>
      <c r="F56">
        <v>101476.8</v>
      </c>
    </row>
    <row r="57" spans="1:6" ht="12.75">
      <c r="A57">
        <v>54</v>
      </c>
      <c r="B57" t="s">
        <v>217</v>
      </c>
      <c r="F57">
        <v>141067.6</v>
      </c>
    </row>
    <row r="58" spans="1:6" ht="12.75">
      <c r="A58">
        <v>55</v>
      </c>
      <c r="C58" t="s">
        <v>312</v>
      </c>
      <c r="D58" t="s">
        <v>313</v>
      </c>
      <c r="E58" t="s">
        <v>314</v>
      </c>
      <c r="F58">
        <v>81200</v>
      </c>
    </row>
    <row r="59" spans="1:6" ht="12.75">
      <c r="A59">
        <v>53</v>
      </c>
      <c r="B59" t="s">
        <v>315</v>
      </c>
      <c r="F59">
        <v>158920</v>
      </c>
    </row>
    <row r="60" spans="1:6" ht="12.75">
      <c r="A60">
        <v>54</v>
      </c>
      <c r="C60" t="s">
        <v>316</v>
      </c>
      <c r="D60" t="s">
        <v>317</v>
      </c>
      <c r="E60" t="s">
        <v>318</v>
      </c>
      <c r="F60">
        <v>48720</v>
      </c>
    </row>
    <row r="61" spans="1:6" ht="12.75">
      <c r="A61">
        <v>55</v>
      </c>
      <c r="B61" t="s">
        <v>323</v>
      </c>
      <c r="F61">
        <v>38953.73</v>
      </c>
    </row>
    <row r="62" spans="1:6" ht="12.75">
      <c r="A62">
        <v>56</v>
      </c>
      <c r="C62" t="s">
        <v>324</v>
      </c>
      <c r="D62" t="s">
        <v>325</v>
      </c>
      <c r="E62" t="s">
        <v>159</v>
      </c>
      <c r="F62">
        <v>58900</v>
      </c>
    </row>
    <row r="63" spans="1:6" ht="12.75">
      <c r="A63">
        <v>57</v>
      </c>
      <c r="C63" t="s">
        <v>326</v>
      </c>
      <c r="D63" t="s">
        <v>327</v>
      </c>
      <c r="E63" t="s">
        <v>328</v>
      </c>
      <c r="F63">
        <v>53050</v>
      </c>
    </row>
    <row r="64" spans="1:6" ht="12.75">
      <c r="A64">
        <v>58</v>
      </c>
      <c r="C64" t="s">
        <v>332</v>
      </c>
      <c r="D64" t="s">
        <v>333</v>
      </c>
      <c r="E64" t="s">
        <v>334</v>
      </c>
      <c r="F64">
        <v>75128.56</v>
      </c>
    </row>
    <row r="65" spans="1:6" ht="12.75">
      <c r="A65">
        <v>59</v>
      </c>
      <c r="C65" t="s">
        <v>339</v>
      </c>
      <c r="D65" t="s">
        <v>340</v>
      </c>
      <c r="E65" t="s">
        <v>159</v>
      </c>
      <c r="F65">
        <v>21901.5</v>
      </c>
    </row>
    <row r="66" spans="1:6" ht="12.75">
      <c r="A66">
        <v>60</v>
      </c>
      <c r="B66" t="s">
        <v>341</v>
      </c>
      <c r="F66">
        <v>22765</v>
      </c>
    </row>
    <row r="67" spans="1:6" ht="12.75">
      <c r="A67">
        <v>61</v>
      </c>
      <c r="B67" t="s">
        <v>342</v>
      </c>
      <c r="F67">
        <v>26792.05</v>
      </c>
    </row>
    <row r="68" spans="1:6" ht="12.75">
      <c r="A68">
        <v>62</v>
      </c>
      <c r="B68" t="s">
        <v>343</v>
      </c>
      <c r="F68">
        <v>24021</v>
      </c>
    </row>
    <row r="69" spans="1:6" ht="12.75">
      <c r="A69">
        <v>63</v>
      </c>
      <c r="B69" t="s">
        <v>351</v>
      </c>
      <c r="F69">
        <v>154750</v>
      </c>
    </row>
    <row r="70" ht="12.75">
      <c r="A70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9">
      <selection activeCell="E30" sqref="E30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15.28125" style="0" customWidth="1"/>
    <col min="4" max="4" width="17.28125" style="0" customWidth="1"/>
    <col min="5" max="5" width="36.1406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4" t="s">
        <v>97</v>
      </c>
      <c r="B3" s="4" t="s">
        <v>99</v>
      </c>
      <c r="C3" s="4" t="s">
        <v>100</v>
      </c>
      <c r="D3" s="4" t="s">
        <v>101</v>
      </c>
      <c r="E3" s="4" t="s">
        <v>98</v>
      </c>
    </row>
    <row r="4" spans="1:5" ht="12.75">
      <c r="A4">
        <v>1</v>
      </c>
      <c r="E4" t="s">
        <v>174</v>
      </c>
    </row>
    <row r="5" spans="1:4" ht="12.75">
      <c r="A5">
        <v>2</v>
      </c>
      <c r="B5" t="s">
        <v>188</v>
      </c>
      <c r="C5" t="s">
        <v>189</v>
      </c>
      <c r="D5" t="s">
        <v>190</v>
      </c>
    </row>
    <row r="6" spans="1:4" ht="12.75">
      <c r="A6">
        <v>3</v>
      </c>
      <c r="B6" t="s">
        <v>199</v>
      </c>
      <c r="C6" t="s">
        <v>200</v>
      </c>
      <c r="D6" t="s">
        <v>152</v>
      </c>
    </row>
    <row r="7" spans="1:5" ht="12.75">
      <c r="A7">
        <v>4</v>
      </c>
      <c r="E7" t="s">
        <v>211</v>
      </c>
    </row>
    <row r="8" spans="1:5" ht="12.75">
      <c r="A8">
        <v>5</v>
      </c>
      <c r="E8" t="s">
        <v>214</v>
      </c>
    </row>
    <row r="9" spans="1:5" ht="12.75">
      <c r="A9">
        <v>6</v>
      </c>
      <c r="E9" t="s">
        <v>224</v>
      </c>
    </row>
    <row r="10" spans="1:4" ht="12.75">
      <c r="A10">
        <v>7</v>
      </c>
      <c r="B10" t="s">
        <v>222</v>
      </c>
      <c r="C10" t="s">
        <v>225</v>
      </c>
      <c r="D10" t="s">
        <v>157</v>
      </c>
    </row>
    <row r="11" spans="1:4" ht="12.75">
      <c r="A11">
        <v>8</v>
      </c>
      <c r="B11" t="s">
        <v>219</v>
      </c>
      <c r="C11" t="s">
        <v>221</v>
      </c>
      <c r="D11" t="s">
        <v>220</v>
      </c>
    </row>
    <row r="12" spans="1:5" ht="12.75">
      <c r="A12">
        <v>9</v>
      </c>
      <c r="E12" t="s">
        <v>218</v>
      </c>
    </row>
    <row r="13" spans="1:4" ht="12.75">
      <c r="A13">
        <v>10</v>
      </c>
      <c r="B13" t="s">
        <v>222</v>
      </c>
      <c r="C13" t="s">
        <v>156</v>
      </c>
      <c r="D13" t="s">
        <v>157</v>
      </c>
    </row>
    <row r="14" spans="1:4" ht="12.75">
      <c r="A14">
        <v>11</v>
      </c>
      <c r="B14" t="s">
        <v>158</v>
      </c>
      <c r="C14" t="s">
        <v>159</v>
      </c>
      <c r="D14" t="s">
        <v>160</v>
      </c>
    </row>
    <row r="15" spans="1:4" ht="12.75">
      <c r="A15">
        <v>12</v>
      </c>
      <c r="B15" t="s">
        <v>167</v>
      </c>
      <c r="C15" t="s">
        <v>168</v>
      </c>
      <c r="D15" t="s">
        <v>152</v>
      </c>
    </row>
    <row r="16" spans="1:4" ht="12.75">
      <c r="A16">
        <v>13</v>
      </c>
      <c r="B16" t="s">
        <v>243</v>
      </c>
      <c r="C16" t="s">
        <v>244</v>
      </c>
      <c r="D16" t="s">
        <v>245</v>
      </c>
    </row>
    <row r="17" spans="1:4" ht="12.75">
      <c r="A17">
        <v>14</v>
      </c>
      <c r="B17" t="s">
        <v>285</v>
      </c>
      <c r="C17" t="s">
        <v>255</v>
      </c>
      <c r="D17" t="s">
        <v>256</v>
      </c>
    </row>
    <row r="18" spans="1:5" ht="12.75">
      <c r="A18">
        <v>15</v>
      </c>
      <c r="B18" t="s">
        <v>267</v>
      </c>
      <c r="C18" t="s">
        <v>268</v>
      </c>
      <c r="D18" t="s">
        <v>269</v>
      </c>
      <c r="E18" t="s">
        <v>266</v>
      </c>
    </row>
    <row r="19" spans="1:4" ht="12.75">
      <c r="A19">
        <v>16</v>
      </c>
      <c r="B19" t="s">
        <v>279</v>
      </c>
      <c r="C19" t="s">
        <v>286</v>
      </c>
      <c r="D19" t="s">
        <v>166</v>
      </c>
    </row>
    <row r="20" spans="1:5" ht="12.75">
      <c r="A20">
        <v>17</v>
      </c>
      <c r="E20" t="s">
        <v>214</v>
      </c>
    </row>
    <row r="21" spans="1:5" ht="12.75">
      <c r="A21">
        <v>18</v>
      </c>
      <c r="E21" t="s">
        <v>292</v>
      </c>
    </row>
    <row r="22" spans="1:4" ht="12.75">
      <c r="A22">
        <v>19</v>
      </c>
      <c r="B22" t="s">
        <v>295</v>
      </c>
      <c r="C22" t="s">
        <v>166</v>
      </c>
      <c r="D22" t="s">
        <v>296</v>
      </c>
    </row>
    <row r="23" spans="1:5" ht="12.75">
      <c r="A23">
        <v>20</v>
      </c>
      <c r="E23" t="s">
        <v>307</v>
      </c>
    </row>
    <row r="24" spans="1:4" ht="12.75">
      <c r="A24">
        <v>21</v>
      </c>
      <c r="B24" t="s">
        <v>219</v>
      </c>
      <c r="C24" t="s">
        <v>221</v>
      </c>
      <c r="D24" t="s">
        <v>220</v>
      </c>
    </row>
    <row r="25" spans="1:5" ht="12.75">
      <c r="A25">
        <v>22</v>
      </c>
      <c r="E25" t="s">
        <v>217</v>
      </c>
    </row>
    <row r="26" spans="1:4" ht="12.75">
      <c r="A26">
        <v>23</v>
      </c>
      <c r="B26" t="s">
        <v>316</v>
      </c>
      <c r="C26" t="s">
        <v>317</v>
      </c>
      <c r="D26" t="s">
        <v>318</v>
      </c>
    </row>
    <row r="27" spans="1:4" ht="12.75">
      <c r="A27">
        <v>24</v>
      </c>
      <c r="B27" t="s">
        <v>326</v>
      </c>
      <c r="C27" t="s">
        <v>327</v>
      </c>
      <c r="D27" t="s">
        <v>328</v>
      </c>
    </row>
    <row r="28" spans="1:4" ht="12.75">
      <c r="A28">
        <v>25</v>
      </c>
      <c r="B28" t="s">
        <v>332</v>
      </c>
      <c r="C28" t="s">
        <v>333</v>
      </c>
      <c r="D28" t="s">
        <v>334</v>
      </c>
    </row>
    <row r="29" spans="1:4" ht="12.75">
      <c r="A29">
        <v>26</v>
      </c>
      <c r="B29" t="s">
        <v>339</v>
      </c>
      <c r="C29" t="s">
        <v>340</v>
      </c>
      <c r="D29" t="s">
        <v>159</v>
      </c>
    </row>
    <row r="30" spans="1:5" ht="12.75">
      <c r="A30">
        <v>27</v>
      </c>
      <c r="E30" t="s">
        <v>351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97</v>
      </c>
      <c r="B3" s="5" t="s">
        <v>131</v>
      </c>
      <c r="C3" s="5" t="s">
        <v>132</v>
      </c>
      <c r="D3" s="5" t="s">
        <v>133</v>
      </c>
      <c r="E3" s="5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Generales</cp:lastModifiedBy>
  <dcterms:modified xsi:type="dcterms:W3CDTF">2017-05-03T19:17:06Z</dcterms:modified>
  <cp:category/>
  <cp:version/>
  <cp:contentType/>
  <cp:contentStatus/>
</cp:coreProperties>
</file>